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R:\LEED\2018 LEED Project\Output\2020 JIA Publication\Illuminator\Output\Release 2 final tables_new\"/>
    </mc:Choice>
  </mc:AlternateContent>
  <xr:revisionPtr revIDLastSave="0" documentId="13_ncr:1_{252CD75E-B7C7-49D0-AEDE-0811394493A2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4" r:id="rId1"/>
    <sheet name="Table 14.1" sheetId="179" r:id="rId2"/>
  </sheets>
  <definedNames>
    <definedName name="_AMO_UniqueIdentifier" hidden="1">"'2995e12c-7f92-4103-a2d1-a1d598d57c6f'"</definedName>
    <definedName name="_xlnm.Print_Area" localSheetId="1">'Table 14.1'!$A$1:$P$98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8" i="179" l="1"/>
  <c r="AB128" i="179"/>
  <c r="AD127" i="179"/>
  <c r="AB127" i="179"/>
  <c r="AD125" i="179"/>
  <c r="AB125" i="179"/>
  <c r="AD124" i="179"/>
  <c r="AB124" i="179"/>
  <c r="AB122" i="179"/>
  <c r="AB121" i="179"/>
  <c r="AB120" i="179"/>
  <c r="AB118" i="179"/>
  <c r="AF115" i="179"/>
  <c r="AD115" i="179"/>
  <c r="AB115" i="179"/>
  <c r="AF114" i="179"/>
  <c r="AD114" i="179"/>
  <c r="AB114" i="179"/>
  <c r="AD111" i="179"/>
  <c r="AB111" i="179"/>
  <c r="AD110" i="179"/>
  <c r="AB110" i="179"/>
  <c r="AD109" i="179"/>
  <c r="AB109" i="179"/>
  <c r="AD108" i="179"/>
  <c r="AB108" i="179"/>
  <c r="AD105" i="179"/>
  <c r="AB105" i="179"/>
  <c r="AD104" i="179"/>
  <c r="AB104" i="179"/>
  <c r="AF9" i="179"/>
  <c r="G90" i="179"/>
  <c r="F90" i="179"/>
  <c r="AD9" i="179"/>
  <c r="E90" i="179"/>
  <c r="D90" i="179"/>
  <c r="AB9" i="179"/>
  <c r="C90" i="179"/>
  <c r="AF8" i="179"/>
  <c r="G89" i="179"/>
  <c r="F89" i="179"/>
  <c r="AD8" i="179"/>
  <c r="E89" i="179"/>
  <c r="D89" i="179"/>
  <c r="AB8" i="179"/>
  <c r="C89" i="179"/>
  <c r="AF38" i="179"/>
  <c r="AD38" i="179"/>
  <c r="AB38" i="179"/>
  <c r="AF37" i="179"/>
  <c r="AD37" i="179"/>
  <c r="AB37" i="179"/>
  <c r="AF7" i="179"/>
  <c r="G88" i="179"/>
  <c r="F88" i="179"/>
  <c r="AD7" i="179"/>
  <c r="E88" i="179"/>
  <c r="D88" i="179"/>
  <c r="AB7" i="179"/>
  <c r="C88" i="179"/>
  <c r="AF6" i="179"/>
  <c r="G87" i="179"/>
  <c r="F87" i="179"/>
  <c r="AD6" i="179"/>
  <c r="E87" i="179"/>
  <c r="D87" i="179"/>
  <c r="AB6" i="179"/>
  <c r="C87" i="179"/>
  <c r="AF5" i="179"/>
  <c r="G86" i="179"/>
  <c r="F86" i="179"/>
  <c r="AD5" i="179"/>
  <c r="E86" i="179"/>
  <c r="D86" i="179"/>
  <c r="AB5" i="179"/>
  <c r="C86" i="179"/>
  <c r="AF4" i="179"/>
  <c r="G85" i="179"/>
  <c r="F85" i="179"/>
  <c r="AD4" i="179"/>
  <c r="E85" i="179"/>
  <c r="D85" i="179"/>
  <c r="AB4" i="179"/>
  <c r="C85" i="179"/>
  <c r="S1" i="179"/>
  <c r="C82" i="179"/>
  <c r="A64" i="179"/>
  <c r="A49" i="179"/>
  <c r="AD42" i="179"/>
  <c r="AD41" i="179"/>
  <c r="AB34" i="179"/>
  <c r="AB33" i="179"/>
  <c r="AB32" i="179"/>
  <c r="AB31" i="179"/>
  <c r="A31" i="179"/>
  <c r="AB30" i="179"/>
  <c r="AB29" i="179"/>
  <c r="AB28" i="179"/>
  <c r="AB27" i="179"/>
  <c r="AB26" i="179"/>
  <c r="AB25" i="179"/>
  <c r="AB24" i="179"/>
  <c r="AB23" i="179"/>
  <c r="AB22" i="179"/>
  <c r="AB21" i="179"/>
  <c r="AB20" i="179"/>
  <c r="AB19" i="179"/>
  <c r="AB18" i="179"/>
  <c r="G18" i="179"/>
  <c r="A18" i="179"/>
  <c r="AB17" i="179"/>
  <c r="AB16" i="179"/>
  <c r="AB15" i="179"/>
  <c r="D15" i="179"/>
  <c r="D14" i="179"/>
  <c r="O13" i="179"/>
  <c r="D13" i="179"/>
  <c r="O12" i="179"/>
  <c r="D12" i="179"/>
  <c r="O11" i="179"/>
  <c r="O10" i="179"/>
  <c r="D10" i="179"/>
  <c r="O9" i="179"/>
  <c r="D9" i="179"/>
  <c r="O8" i="179"/>
  <c r="D8" i="179"/>
  <c r="A7" i="179"/>
  <c r="AB2" i="179"/>
  <c r="Y1" i="179"/>
</calcChain>
</file>

<file path=xl/sharedStrings.xml><?xml version="1.0" encoding="utf-8"?>
<sst xmlns="http://schemas.openxmlformats.org/spreadsheetml/2006/main" count="201" uniqueCount="130">
  <si>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</si>
  <si>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</si>
  <si>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</si>
  <si>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</si>
  <si>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</si>
  <si>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</si>
  <si>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</si>
  <si>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</si>
  <si>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</si>
  <si>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Median employee income per job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</si>
  <si>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</si>
  <si>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</si>
  <si>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</si>
  <si>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</si>
  <si>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</si>
  <si>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</si>
  <si>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</si>
  <si>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</si>
  <si>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</si>
  <si>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</si>
  <si>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</si>
  <si>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</si>
  <si>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Formatted</t>
  </si>
  <si>
    <t>1 year mv</t>
  </si>
  <si>
    <t>Total jobs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</si>
  <si>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</si>
  <si>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</si>
  <si>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</si>
  <si>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</si>
  <si>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</si>
  <si>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</si>
  <si>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</si>
  <si>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</si>
  <si>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</si>
  <si>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</si>
  <si>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</si>
  <si>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</si>
  <si>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</si>
  <si>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</si>
  <si>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</si>
  <si>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</si>
  <si>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</si>
  <si>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</si>
  <si>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</si>
  <si>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</si>
  <si>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</si>
  <si>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</si>
  <si>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</si>
  <si>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</si>
  <si>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</si>
  <si>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</si>
  <si>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</si>
  <si>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</si>
  <si>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</si>
  <si>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</si>
  <si>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</si>
  <si>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2012-13</t>
  </si>
  <si>
    <t>2013-14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</si>
  <si>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</si>
  <si>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</si>
  <si>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</si>
  <si>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</si>
  <si>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</si>
  <si>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</si>
  <si>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</si>
  <si>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</si>
  <si>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</si>
  <si>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</si>
  <si>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</si>
  <si>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</si>
  <si>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</si>
  <si>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</si>
  <si>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</si>
  <si>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</si>
  <si>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</si>
  <si>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</si>
  <si>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</si>
  <si>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</si>
  <si>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</si>
  <si>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</si>
  <si>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</si>
  <si>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</si>
  <si>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Employed Persons</t>
  </si>
  <si>
    <t>Duration adjusted median income (jobs)</t>
  </si>
  <si>
    <t>%</t>
  </si>
  <si>
    <t>Employees</t>
  </si>
  <si>
    <t>Owner Managers of Unincorporated Enterprises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</si>
  <si>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</si>
  <si>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</si>
  <si>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</si>
  <si>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</si>
  <si>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</si>
  <si>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</si>
  <si>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</si>
  <si>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</si>
  <si>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</si>
  <si>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</si>
  <si>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2011-12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</si>
  <si>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</si>
  <si>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</si>
  <si>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</si>
  <si>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</si>
  <si>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</si>
  <si>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</si>
  <si>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</si>
  <si>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</si>
  <si>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</si>
  <si>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</si>
  <si>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Single job</t>
  </si>
  <si>
    <t>Multi job</t>
  </si>
  <si>
    <t>Australian Capital Territory</t>
  </si>
  <si>
    <t>7 year mv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</si>
  <si>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</si>
  <si>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</si>
  <si>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</si>
  <si>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</si>
  <si>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</si>
  <si>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</si>
  <si>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</si>
  <si>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</si>
  <si>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© Commonwealth of Australia 2021</t>
  </si>
  <si>
    <t>Change</t>
  </si>
  <si>
    <t>since 2011-12</t>
  </si>
  <si>
    <t>and data which could not be classified to component characteristics</t>
  </si>
  <si>
    <t>14.1</t>
  </si>
  <si>
    <t>* Totals may differ from the sum of their components due to perturbation</t>
  </si>
  <si>
    <t>Australian Capital Territory Jobs in Australia Spotlights by LGA</t>
  </si>
  <si>
    <t>Table 14.1 Australian Capital Territory, 2017-18</t>
  </si>
  <si>
    <t>Released at 11.30am (Canberra time) 26 February 2021</t>
  </si>
  <si>
    <t>Jobs in Australia: Table 14. Australian Capital Territory Spotlight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</si>
</sst>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</cellStyleXfs>
  <cellXfs count="132">
    <xf numFmtId="0" fontId="0" fillId="0" borderId="0" xfId="0"/>
    <xf numFmtId="0" fontId="0" fillId="0" borderId="0" xfId="0" applyFill="1"/>
    <xf numFmtId="0" fontId="4" fillId="0" borderId="0" xfId="3" applyFont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/>
    <xf numFmtId="0" fontId="8" fillId="3" borderId="0" xfId="3" applyFont="1" applyFill="1" applyAlignment="1">
      <alignment vertical="center"/>
    </xf>
    <xf numFmtId="164" fontId="5" fillId="0" borderId="0" xfId="1" applyNumberFormat="1" applyFont="1" applyFill="1" applyAlignment="1">
      <alignment horizontal="center"/>
    </xf>
    <xf numFmtId="0" fontId="7" fillId="0" borderId="0" xfId="0" applyFont="1" applyFill="1"/>
    <xf numFmtId="3" fontId="5" fillId="0" borderId="0" xfId="0" applyNumberFormat="1" applyFont="1" applyFill="1" applyAlignment="1">
      <alignment horizontal="right"/>
    </xf>
    <xf numFmtId="0" fontId="12" fillId="0" borderId="0" xfId="3" applyFont="1" applyFill="1"/>
    <xf numFmtId="0" fontId="12" fillId="0" borderId="0" xfId="3" applyFont="1" applyBorder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Font="1" applyBorder="1" applyAlignment="1">
      <alignment horizontal="left"/>
    </xf>
    <xf numFmtId="0" fontId="12" fillId="0" borderId="0" xfId="3" applyFont="1"/>
    <xf numFmtId="0" fontId="3" fillId="0" borderId="0" xfId="3"/>
    <xf numFmtId="0" fontId="16" fillId="0" borderId="0" xfId="5" applyFont="1" applyFill="1" applyAlignment="1" applyProtection="1">
      <alignment horizontal="left" wrapText="1"/>
    </xf>
    <xf numFmtId="0" fontId="17" fillId="0" borderId="0" xfId="0" applyFont="1" applyFill="1" applyAlignment="1"/>
    <xf numFmtId="0" fontId="17" fillId="0" borderId="0" xfId="0" applyFont="1" applyAlignme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3" applyFont="1" applyFill="1" applyProtection="1">
      <protection locked="0" hidden="1"/>
    </xf>
    <xf numFmtId="0" fontId="0" fillId="0" borderId="0" xfId="0" applyFill="1" applyProtection="1">
      <protection locked="0" hidden="1"/>
    </xf>
    <xf numFmtId="0" fontId="4" fillId="0" borderId="0" xfId="3" applyFont="1" applyBorder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Font="1" applyFill="1" applyAlignment="1" applyProtection="1">
      <alignment horizontal="left"/>
      <protection locked="0" hidden="1"/>
    </xf>
    <xf numFmtId="0" fontId="0" fillId="0" borderId="0" xfId="0" applyFont="1" applyFill="1" applyAlignment="1" applyProtection="1">
      <alignment horizontal="left" vertical="center" indent="1"/>
      <protection locked="0" hidden="1"/>
    </xf>
    <xf numFmtId="0" fontId="17" fillId="0" borderId="0" xfId="0" applyFont="1" applyFill="1" applyProtection="1">
      <protection locked="0" hidden="1"/>
    </xf>
    <xf numFmtId="0" fontId="22" fillId="0" borderId="2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Protection="1">
      <protection locked="0" hidden="1"/>
    </xf>
    <xf numFmtId="0" fontId="23" fillId="0" borderId="3" xfId="0" applyFont="1" applyBorder="1" applyProtection="1">
      <protection locked="0" hidden="1"/>
    </xf>
    <xf numFmtId="3" fontId="22" fillId="0" borderId="3" xfId="0" applyNumberFormat="1" applyFont="1" applyFill="1" applyBorder="1" applyAlignment="1" applyProtection="1">
      <alignment horizontal="right"/>
      <protection locked="0" hidden="1"/>
    </xf>
    <xf numFmtId="0" fontId="16" fillId="0" borderId="4" xfId="0" applyFont="1" applyFill="1" applyBorder="1" applyAlignment="1" applyProtection="1">
      <alignment horizontal="right"/>
      <protection locked="0" hidden="1"/>
    </xf>
    <xf numFmtId="0" fontId="16" fillId="0" borderId="3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Alignment="1" applyProtection="1">
      <alignment horizontal="center" vertical="center"/>
      <protection locked="0" hidden="1"/>
    </xf>
    <xf numFmtId="0" fontId="22" fillId="0" borderId="3" xfId="0" applyFont="1" applyFill="1" applyBorder="1" applyAlignment="1" applyProtection="1">
      <alignment horizontal="right"/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6" fillId="0" borderId="0" xfId="0" applyFont="1" applyFill="1" applyBorder="1" applyProtection="1">
      <protection locked="0" hidden="1"/>
    </xf>
    <xf numFmtId="0" fontId="23" fillId="0" borderId="0" xfId="0" applyFont="1" applyBorder="1" applyProtection="1">
      <protection locked="0" hidden="1"/>
    </xf>
    <xf numFmtId="165" fontId="16" fillId="0" borderId="0" xfId="0" applyNumberFormat="1" applyFont="1" applyFill="1" applyBorder="1" applyAlignment="1" applyProtection="1">
      <alignment horizontal="right"/>
      <protection locked="0" hidden="1"/>
    </xf>
    <xf numFmtId="0" fontId="16" fillId="0" borderId="6" xfId="0" applyFont="1" applyFill="1" applyBorder="1" applyAlignment="1" applyProtection="1">
      <alignment horizontal="center"/>
      <protection locked="0" hidden="1"/>
    </xf>
    <xf numFmtId="0" fontId="16" fillId="0" borderId="5" xfId="0" applyFont="1" applyFill="1" applyBorder="1" applyAlignment="1" applyProtection="1">
      <alignment horizontal="left" indent="2"/>
      <protection locked="0" hidden="1"/>
    </xf>
    <xf numFmtId="0" fontId="16" fillId="0" borderId="0" xfId="0" applyFont="1" applyFill="1" applyBorder="1" applyAlignment="1" applyProtection="1">
      <alignment horizontal="center"/>
      <protection locked="0" hidden="1"/>
    </xf>
    <xf numFmtId="0" fontId="17" fillId="0" borderId="5" xfId="0" applyFont="1" applyBorder="1" applyProtection="1">
      <protection locked="0" hidden="1"/>
    </xf>
    <xf numFmtId="0" fontId="16" fillId="0" borderId="0" xfId="0" applyFont="1" applyFill="1" applyBorder="1" applyAlignment="1" applyProtection="1">
      <alignment horizontal="right"/>
      <protection locked="0" hidden="1"/>
    </xf>
    <xf numFmtId="0" fontId="16" fillId="0" borderId="5" xfId="0" applyFont="1" applyFill="1" applyBorder="1" applyAlignment="1" applyProtection="1">
      <alignment horizontal="left" vertical="center" indent="1"/>
      <protection locked="0" hidden="1"/>
    </xf>
    <xf numFmtId="0" fontId="23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Protection="1">
      <protection locked="0" hidden="1"/>
    </xf>
    <xf numFmtId="0" fontId="16" fillId="0" borderId="0" xfId="0" applyFont="1" applyFill="1" applyBorder="1" applyAlignment="1" applyProtection="1">
      <alignment vertical="center" wrapText="1"/>
      <protection locked="0" hidden="1"/>
    </xf>
    <xf numFmtId="0" fontId="16" fillId="0" borderId="0" xfId="0" applyFont="1" applyBorder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indent="1"/>
      <protection locked="0" hidden="1"/>
    </xf>
    <xf numFmtId="0" fontId="23" fillId="0" borderId="0" xfId="0" applyFont="1" applyBorder="1" applyAlignment="1" applyProtection="1">
      <alignment horizontal="right"/>
      <protection locked="0" hidden="1"/>
    </xf>
    <xf numFmtId="0" fontId="23" fillId="0" borderId="7" xfId="0" applyFont="1" applyFill="1" applyBorder="1" applyAlignment="1" applyProtection="1">
      <alignment horizontal="left" indent="1"/>
      <protection locked="0" hidden="1"/>
    </xf>
    <xf numFmtId="0" fontId="23" fillId="0" borderId="8" xfId="0" applyFont="1" applyBorder="1" applyProtection="1">
      <protection locked="0" hidden="1"/>
    </xf>
    <xf numFmtId="165" fontId="16" fillId="0" borderId="8" xfId="0" applyNumberFormat="1" applyFont="1" applyFill="1" applyBorder="1" applyAlignment="1" applyProtection="1">
      <alignment horizontal="right"/>
      <protection locked="0" hidden="1"/>
    </xf>
    <xf numFmtId="0" fontId="16" fillId="0" borderId="9" xfId="0" applyFont="1" applyFill="1" applyBorder="1" applyAlignment="1" applyProtection="1">
      <alignment horizontal="center"/>
      <protection locked="0" hidden="1"/>
    </xf>
    <xf numFmtId="0" fontId="16" fillId="0" borderId="7" xfId="0" applyFont="1" applyFill="1" applyBorder="1" applyAlignment="1" applyProtection="1">
      <alignment horizontal="left" vertical="center" indent="1"/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17" fillId="0" borderId="0" xfId="0" applyFont="1" applyFill="1" applyAlignment="1" applyProtection="1">
      <protection locked="0" hidden="1"/>
    </xf>
    <xf numFmtId="0" fontId="17" fillId="0" borderId="0" xfId="0" applyFont="1" applyAlignment="1" applyProtection="1">
      <protection locked="0" hidden="1"/>
    </xf>
    <xf numFmtId="0" fontId="18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Fill="1" applyProtection="1">
      <protection locked="0" hidden="1"/>
    </xf>
    <xf numFmtId="164" fontId="18" fillId="0" borderId="0" xfId="0" applyNumberFormat="1" applyFont="1" applyFill="1" applyAlignment="1" applyProtection="1">
      <alignment horizontal="right"/>
      <protection locked="0" hidden="1"/>
    </xf>
    <xf numFmtId="9" fontId="18" fillId="0" borderId="0" xfId="0" applyNumberFormat="1" applyFont="1" applyFill="1" applyAlignment="1" applyProtection="1">
      <alignment horizontal="center"/>
      <protection locked="0" hidden="1"/>
    </xf>
    <xf numFmtId="0" fontId="18" fillId="0" borderId="0" xfId="0" applyFont="1" applyFill="1" applyAlignment="1" applyProtection="1">
      <alignment horizontal="left" indent="1"/>
      <protection locked="0" hidden="1"/>
    </xf>
    <xf numFmtId="0" fontId="0" fillId="0" borderId="0" xfId="0"/>
    <xf numFmtId="0" fontId="11" fillId="0" borderId="0" xfId="5" applyFont="1" applyAlignment="1" applyProtection="1"/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Fill="1" applyAlignment="1" applyProtection="1">
      <alignment horizontal="right"/>
      <protection locked="0" hidden="1"/>
    </xf>
    <xf numFmtId="0" fontId="24" fillId="0" borderId="0" xfId="0" applyFont="1" applyAlignment="1">
      <alignment horizontal="left" vertical="center" indent="1"/>
    </xf>
    <xf numFmtId="0" fontId="18" fillId="0" borderId="0" xfId="0" applyFont="1" applyFill="1" applyAlignment="1" applyProtection="1">
      <alignment horizontal="right"/>
      <protection locked="0" hidden="1"/>
    </xf>
    <xf numFmtId="0" fontId="29" fillId="0" borderId="0" xfId="6" applyFont="1" applyFill="1" applyBorder="1"/>
    <xf numFmtId="0" fontId="32" fillId="0" borderId="0" xfId="3" applyFont="1" applyFill="1" applyBorder="1" applyAlignment="1" applyProtection="1">
      <alignment vertical="center"/>
      <protection locked="0" hidden="1"/>
    </xf>
    <xf numFmtId="0" fontId="31" fillId="0" borderId="0" xfId="2" applyFont="1" applyFill="1" applyBorder="1" applyProtection="1">
      <protection hidden="1"/>
    </xf>
    <xf numFmtId="0" fontId="31" fillId="0" borderId="0" xfId="2" applyFont="1" applyFill="1" applyBorder="1" applyAlignment="1" applyProtection="1">
      <alignment horizontal="center"/>
      <protection hidden="1"/>
    </xf>
    <xf numFmtId="0" fontId="30" fillId="0" borderId="0" xfId="0" applyFont="1" applyFill="1" applyBorder="1"/>
    <xf numFmtId="0" fontId="31" fillId="0" borderId="0" xfId="2" applyFont="1" applyFill="1" applyBorder="1" applyAlignment="1"/>
    <xf numFmtId="0" fontId="31" fillId="0" borderId="0" xfId="2" applyFont="1" applyFill="1" applyBorder="1" applyAlignment="1" applyProtection="1">
      <alignment horizontal="right"/>
      <protection hidden="1"/>
    </xf>
    <xf numFmtId="0" fontId="30" fillId="0" borderId="0" xfId="0" applyFont="1" applyFill="1" applyBorder="1" applyAlignment="1">
      <alignment horizontal="center"/>
    </xf>
    <xf numFmtId="0" fontId="29" fillId="0" borderId="0" xfId="6" applyFont="1" applyFill="1" applyBorder="1" applyAlignment="1">
      <alignment horizontal="right"/>
    </xf>
    <xf numFmtId="0" fontId="29" fillId="0" borderId="0" xfId="7" applyFont="1" applyFill="1" applyBorder="1"/>
    <xf numFmtId="3" fontId="30" fillId="0" borderId="0" xfId="0" applyNumberFormat="1" applyFont="1" applyFill="1" applyBorder="1" applyProtection="1">
      <protection hidden="1"/>
    </xf>
    <xf numFmtId="0" fontId="30" fillId="0" borderId="0" xfId="0" applyFont="1" applyFill="1" applyBorder="1" applyAlignment="1">
      <alignment horizontal="right"/>
    </xf>
    <xf numFmtId="2" fontId="30" fillId="0" borderId="0" xfId="1" applyNumberFormat="1" applyFont="1" applyFill="1" applyBorder="1"/>
    <xf numFmtId="0" fontId="29" fillId="0" borderId="0" xfId="7" applyFont="1" applyFill="1" applyBorder="1" applyAlignment="1">
      <alignment horizontal="left" indent="1"/>
    </xf>
    <xf numFmtId="3" fontId="30" fillId="0" borderId="0" xfId="0" applyNumberFormat="1" applyFont="1" applyFill="1" applyBorder="1"/>
    <xf numFmtId="0" fontId="29" fillId="0" borderId="0" xfId="6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indent="1"/>
    </xf>
    <xf numFmtId="4" fontId="30" fillId="0" borderId="0" xfId="0" applyNumberFormat="1" applyFont="1" applyFill="1" applyBorder="1"/>
    <xf numFmtId="164" fontId="30" fillId="0" borderId="0" xfId="1" applyNumberFormat="1" applyFont="1" applyFill="1" applyBorder="1"/>
    <xf numFmtId="0" fontId="29" fillId="0" borderId="0" xfId="8" applyFont="1" applyFill="1" applyBorder="1" applyAlignment="1">
      <alignment horizontal="left" indent="1"/>
    </xf>
    <xf numFmtId="4" fontId="29" fillId="0" borderId="0" xfId="8" applyNumberFormat="1" applyFont="1" applyFill="1" applyBorder="1"/>
    <xf numFmtId="3" fontId="29" fillId="0" borderId="0" xfId="8" applyNumberFormat="1" applyFont="1" applyFill="1" applyBorder="1"/>
    <xf numFmtId="0" fontId="29" fillId="0" borderId="0" xfId="8" applyFont="1" applyFill="1" applyBorder="1"/>
    <xf numFmtId="9" fontId="29" fillId="0" borderId="0" xfId="8" applyNumberFormat="1" applyFont="1" applyFill="1" applyBorder="1"/>
    <xf numFmtId="2" fontId="30" fillId="0" borderId="0" xfId="0" applyNumberFormat="1" applyFont="1" applyFill="1" applyBorder="1"/>
    <xf numFmtId="0" fontId="29" fillId="0" borderId="0" xfId="6" applyFont="1" applyFill="1" applyBorder="1" applyAlignment="1"/>
    <xf numFmtId="9" fontId="29" fillId="0" borderId="0" xfId="6" applyNumberFormat="1" applyFont="1" applyFill="1" applyBorder="1" applyAlignment="1">
      <alignment horizontal="right"/>
    </xf>
    <xf numFmtId="0" fontId="29" fillId="0" borderId="0" xfId="7" applyFont="1" applyFill="1" applyBorder="1" applyAlignment="1">
      <alignment horizontal="right"/>
    </xf>
    <xf numFmtId="165" fontId="30" fillId="0" borderId="0" xfId="0" applyNumberFormat="1" applyFont="1" applyFill="1" applyBorder="1"/>
    <xf numFmtId="0" fontId="29" fillId="0" borderId="0" xfId="6" applyFont="1" applyFill="1" applyBorder="1" applyAlignment="1">
      <alignment horizontal="left"/>
    </xf>
    <xf numFmtId="0" fontId="30" fillId="0" borderId="0" xfId="0" applyFont="1" applyFill="1" applyBorder="1" applyAlignment="1"/>
    <xf numFmtId="0" fontId="29" fillId="0" borderId="0" xfId="7" applyFont="1" applyFill="1" applyBorder="1" applyAlignment="1">
      <alignment horizontal="left"/>
    </xf>
    <xf numFmtId="165" fontId="30" fillId="0" borderId="0" xfId="1" applyNumberFormat="1" applyFont="1" applyFill="1" applyBorder="1"/>
    <xf numFmtId="166" fontId="30" fillId="0" borderId="0" xfId="0" applyNumberFormat="1" applyFont="1" applyFill="1" applyBorder="1"/>
    <xf numFmtId="0" fontId="19" fillId="0" borderId="0" xfId="0" applyFont="1" applyFill="1" applyProtection="1">
      <protection locked="0" hidden="1"/>
    </xf>
    <xf numFmtId="0" fontId="21" fillId="0" borderId="0" xfId="0" applyFont="1" applyFill="1" applyAlignment="1" applyProtection="1">
      <alignment horizontal="right"/>
      <protection locked="0" hidden="1"/>
    </xf>
    <xf numFmtId="0" fontId="8" fillId="3" borderId="0" xfId="3" applyFont="1" applyFill="1" applyAlignment="1">
      <alignment horizontal="left" vertical="center"/>
    </xf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31" fillId="0" borderId="0" xfId="2" applyFont="1" applyFill="1" applyBorder="1" applyAlignment="1">
      <alignment horizontal="center"/>
    </xf>
    <xf numFmtId="0" fontId="16" fillId="0" borderId="5" xfId="0" applyFont="1" applyFill="1" applyBorder="1" applyAlignment="1" applyProtection="1">
      <alignment horizontal="left" vertical="center" wrapText="1" indent="1"/>
      <protection locked="0" hidden="1"/>
    </xf>
    <xf numFmtId="0" fontId="16" fillId="0" borderId="0" xfId="0" applyFont="1" applyFill="1" applyBorder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0" borderId="0" xfId="0" applyFont="1" applyFill="1" applyAlignment="1" applyProtection="1">
      <alignment horizontal="center" vertical="top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21" fillId="0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18" fillId="0" borderId="0" xfId="0" applyFont="1" applyFill="1" applyAlignment="1" applyProtection="1">
      <alignment horizontal="right"/>
      <protection locked="0" hidden="1"/>
    </xf>
    <xf numFmtId="3" fontId="18" fillId="0" borderId="0" xfId="0" applyNumberFormat="1" applyFont="1" applyAlignment="1" applyProtection="1">
      <alignment horizontal="right"/>
      <protection locked="0" hidden="1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14.1'!$U$4:$Y$4</c:f>
              <c:numCache>
                <c:formatCode>#,##0</c:formatCode>
                <c:ptCount val="5"/>
                <c:pt idx="0">
                  <c:v>331808</c:v>
                </c:pt>
                <c:pt idx="1">
                  <c:v>316700</c:v>
                </c:pt>
                <c:pt idx="2">
                  <c:v>319856</c:v>
                </c:pt>
                <c:pt idx="3">
                  <c:v>330985</c:v>
                </c:pt>
                <c:pt idx="4">
                  <c:v>345112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7-4772-8068-7F54C0A7959E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14.1'!$U$7:$Y$7</c:f>
              <c:numCache>
                <c:formatCode>#,##0</c:formatCode>
                <c:ptCount val="5"/>
                <c:pt idx="0">
                  <c:v>234187</c:v>
                </c:pt>
                <c:pt idx="1">
                  <c:v>233564</c:v>
                </c:pt>
                <c:pt idx="2">
                  <c:v>234168</c:v>
                </c:pt>
                <c:pt idx="3">
                  <c:v>237741</c:v>
                </c:pt>
                <c:pt idx="4">
                  <c:v>245653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7-4772-8068-7F54C0A7959E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14.1'!$U$11:$Y$11</c:f>
              <c:numCache>
                <c:formatCode>#,##0</c:formatCode>
                <c:ptCount val="5"/>
                <c:pt idx="0">
                  <c:v>309432</c:v>
                </c:pt>
                <c:pt idx="1">
                  <c:v>294795</c:v>
                </c:pt>
                <c:pt idx="2">
                  <c:v>298424</c:v>
                </c:pt>
                <c:pt idx="3">
                  <c:v>308191</c:v>
                </c:pt>
                <c:pt idx="4">
                  <c:v>321620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07-4772-8068-7F54C0A7959E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14.1'!$U$12:$Y$12</c:f>
              <c:numCache>
                <c:formatCode>#,##0</c:formatCode>
                <c:ptCount val="5"/>
                <c:pt idx="0">
                  <c:v>22376</c:v>
                </c:pt>
                <c:pt idx="1">
                  <c:v>21905</c:v>
                </c:pt>
                <c:pt idx="2">
                  <c:v>21432</c:v>
                </c:pt>
                <c:pt idx="3">
                  <c:v>22794</c:v>
                </c:pt>
                <c:pt idx="4">
                  <c:v>23492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07-4772-8068-7F54C0A79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14.1'!$T$8:$Z$8</c:f>
              <c:numCache>
                <c:formatCode>#,##0</c:formatCode>
                <c:ptCount val="7"/>
                <c:pt idx="0">
                  <c:v>49526</c:v>
                </c:pt>
                <c:pt idx="1">
                  <c:v>50201.98</c:v>
                </c:pt>
                <c:pt idx="2">
                  <c:v>52989</c:v>
                </c:pt>
                <c:pt idx="3">
                  <c:v>53447.45</c:v>
                </c:pt>
                <c:pt idx="4">
                  <c:v>55828.5</c:v>
                </c:pt>
                <c:pt idx="5">
                  <c:v>55010.71</c:v>
                </c:pt>
                <c:pt idx="6">
                  <c:v>55999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2-4528-9429-8C4DF840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14.1'!$AB$15:$AB$33</c:f>
              <c:numCache>
                <c:formatCode>0.0%</c:formatCode>
                <c:ptCount val="19"/>
                <c:pt idx="0">
                  <c:v>3.4054374978996068E-3</c:v>
                </c:pt>
                <c:pt idx="1">
                  <c:v>6.0771376401662391E-4</c:v>
                </c:pt>
                <c:pt idx="2">
                  <c:v>1.9152785401427147E-2</c:v>
                </c:pt>
                <c:pt idx="3">
                  <c:v>4.5116445798653506E-3</c:v>
                </c:pt>
                <c:pt idx="4">
                  <c:v>5.0938735731328906E-2</c:v>
                </c:pt>
                <c:pt idx="5">
                  <c:v>1.3019637276098086E-2</c:v>
                </c:pt>
                <c:pt idx="6">
                  <c:v>7.3586575406916169E-2</c:v>
                </c:pt>
                <c:pt idx="7">
                  <c:v>8.3867299958552244E-2</c:v>
                </c:pt>
                <c:pt idx="8">
                  <c:v>1.9494449360920364E-2</c:v>
                </c:pt>
                <c:pt idx="9">
                  <c:v>1.5848166776820622E-2</c:v>
                </c:pt>
                <c:pt idx="10">
                  <c:v>1.8895137169678163E-2</c:v>
                </c:pt>
                <c:pt idx="11">
                  <c:v>1.6413872676965129E-2</c:v>
                </c:pt>
                <c:pt idx="12">
                  <c:v>0.10374262061857979</c:v>
                </c:pt>
                <c:pt idx="13">
                  <c:v>8.1366431796032215E-2</c:v>
                </c:pt>
                <c:pt idx="14">
                  <c:v>0.25776305324356719</c:v>
                </c:pt>
                <c:pt idx="15">
                  <c:v>6.3339457146377801E-2</c:v>
                </c:pt>
                <c:pt idx="16">
                  <c:v>8.1867725638239477E-2</c:v>
                </c:pt>
                <c:pt idx="17">
                  <c:v>2.2362186201256875E-2</c:v>
                </c:pt>
                <c:pt idx="18">
                  <c:v>3.2564496073664989E-2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C-42F7-9312-C41629162FD3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C-42F7-9312-C41629162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14.1'!$Y$44:$Y$60</c:f>
              <c:numCache>
                <c:formatCode>#,##0</c:formatCode>
                <c:ptCount val="17"/>
                <c:pt idx="0">
                  <c:v>156</c:v>
                </c:pt>
                <c:pt idx="1">
                  <c:v>2744</c:v>
                </c:pt>
                <c:pt idx="2">
                  <c:v>10323</c:v>
                </c:pt>
                <c:pt idx="3">
                  <c:v>17738</c:v>
                </c:pt>
                <c:pt idx="4">
                  <c:v>24114</c:v>
                </c:pt>
                <c:pt idx="5">
                  <c:v>23918</c:v>
                </c:pt>
                <c:pt idx="6">
                  <c:v>20995</c:v>
                </c:pt>
                <c:pt idx="7">
                  <c:v>17551</c:v>
                </c:pt>
                <c:pt idx="8">
                  <c:v>16192</c:v>
                </c:pt>
                <c:pt idx="9">
                  <c:v>13566</c:v>
                </c:pt>
                <c:pt idx="10">
                  <c:v>11407</c:v>
                </c:pt>
                <c:pt idx="11">
                  <c:v>7645</c:v>
                </c:pt>
                <c:pt idx="12">
                  <c:v>4407</c:v>
                </c:pt>
                <c:pt idx="13">
                  <c:v>1916</c:v>
                </c:pt>
                <c:pt idx="14">
                  <c:v>685</c:v>
                </c:pt>
                <c:pt idx="15">
                  <c:v>271</c:v>
                </c:pt>
                <c:pt idx="16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C-4821-80FB-C987A6F449B7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14.1'!$Y$63:$Y$79</c:f>
              <c:numCache>
                <c:formatCode>#,##0</c:formatCode>
                <c:ptCount val="17"/>
                <c:pt idx="0">
                  <c:v>179</c:v>
                </c:pt>
                <c:pt idx="1">
                  <c:v>3497</c:v>
                </c:pt>
                <c:pt idx="2">
                  <c:v>11462</c:v>
                </c:pt>
                <c:pt idx="3">
                  <c:v>18860</c:v>
                </c:pt>
                <c:pt idx="4">
                  <c:v>23616</c:v>
                </c:pt>
                <c:pt idx="5">
                  <c:v>22219</c:v>
                </c:pt>
                <c:pt idx="6">
                  <c:v>19153</c:v>
                </c:pt>
                <c:pt idx="7">
                  <c:v>17042</c:v>
                </c:pt>
                <c:pt idx="8">
                  <c:v>16264</c:v>
                </c:pt>
                <c:pt idx="9">
                  <c:v>14085</c:v>
                </c:pt>
                <c:pt idx="10">
                  <c:v>11687</c:v>
                </c:pt>
                <c:pt idx="11">
                  <c:v>7356</c:v>
                </c:pt>
                <c:pt idx="12">
                  <c:v>3598</c:v>
                </c:pt>
                <c:pt idx="13">
                  <c:v>1305</c:v>
                </c:pt>
                <c:pt idx="14">
                  <c:v>515</c:v>
                </c:pt>
                <c:pt idx="15">
                  <c:v>238</c:v>
                </c:pt>
                <c:pt idx="16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C-4821-80FB-C987A6F44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14.1'!$Y$83:$Y$90</c:f>
              <c:numCache>
                <c:formatCode>#,##0</c:formatCode>
                <c:ptCount val="8"/>
                <c:pt idx="0">
                  <c:v>21755</c:v>
                </c:pt>
                <c:pt idx="1">
                  <c:v>26863</c:v>
                </c:pt>
                <c:pt idx="2">
                  <c:v>15131</c:v>
                </c:pt>
                <c:pt idx="3">
                  <c:v>9383</c:v>
                </c:pt>
                <c:pt idx="4">
                  <c:v>13554</c:v>
                </c:pt>
                <c:pt idx="5">
                  <c:v>5969</c:v>
                </c:pt>
                <c:pt idx="6">
                  <c:v>3951</c:v>
                </c:pt>
                <c:pt idx="7">
                  <c:v>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C-42B5-A5F1-8F6FBC76D45E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14.1'!$Y$93:$Y$100</c:f>
              <c:numCache>
                <c:formatCode>#,##0</c:formatCode>
                <c:ptCount val="8"/>
                <c:pt idx="0">
                  <c:v>17429</c:v>
                </c:pt>
                <c:pt idx="1">
                  <c:v>27691</c:v>
                </c:pt>
                <c:pt idx="2">
                  <c:v>2976</c:v>
                </c:pt>
                <c:pt idx="3">
                  <c:v>14169</c:v>
                </c:pt>
                <c:pt idx="4">
                  <c:v>30205</c:v>
                </c:pt>
                <c:pt idx="5">
                  <c:v>8250</c:v>
                </c:pt>
                <c:pt idx="6">
                  <c:v>357</c:v>
                </c:pt>
                <c:pt idx="7">
                  <c:v>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C-42B5-A5F1-8F6FBC76D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val>
            <c:numRef>
              <c:f>'Table 14.1'!$U$8:$Y$8</c:f>
              <c:numCache>
                <c:formatCode>#,##0</c:formatCode>
                <c:ptCount val="5"/>
                <c:pt idx="0">
                  <c:v>50201.98</c:v>
                </c:pt>
                <c:pt idx="1">
                  <c:v>52989</c:v>
                </c:pt>
                <c:pt idx="2">
                  <c:v>53447.45</c:v>
                </c:pt>
                <c:pt idx="3">
                  <c:v>55828.5</c:v>
                </c:pt>
                <c:pt idx="4">
                  <c:v>55010.71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8F6-4142-A8C7-1F750A326E0F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8F6-4142-A8C7-1F750A326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14.1'!$T$4:$Z$4</c:f>
              <c:numCache>
                <c:formatCode>#,##0</c:formatCode>
                <c:ptCount val="7"/>
                <c:pt idx="0">
                  <c:v>320576</c:v>
                </c:pt>
                <c:pt idx="1">
                  <c:v>331808</c:v>
                </c:pt>
                <c:pt idx="2">
                  <c:v>316700</c:v>
                </c:pt>
                <c:pt idx="3">
                  <c:v>319856</c:v>
                </c:pt>
                <c:pt idx="4">
                  <c:v>330985</c:v>
                </c:pt>
                <c:pt idx="5">
                  <c:v>345112</c:v>
                </c:pt>
                <c:pt idx="6">
                  <c:v>357076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7-42D1-B092-7332AEEA895A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14.1'!$T$7:$Z$7</c:f>
              <c:numCache>
                <c:formatCode>#,##0</c:formatCode>
                <c:ptCount val="7"/>
                <c:pt idx="0">
                  <c:v>232049</c:v>
                </c:pt>
                <c:pt idx="1">
                  <c:v>234187</c:v>
                </c:pt>
                <c:pt idx="2">
                  <c:v>233564</c:v>
                </c:pt>
                <c:pt idx="3">
                  <c:v>234168</c:v>
                </c:pt>
                <c:pt idx="4">
                  <c:v>237741</c:v>
                </c:pt>
                <c:pt idx="5">
                  <c:v>245653</c:v>
                </c:pt>
                <c:pt idx="6">
                  <c:v>254640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7-42D1-B092-7332AEEA895A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14.1'!$T$11:$Z$11</c:f>
              <c:numCache>
                <c:formatCode>#,##0</c:formatCode>
                <c:ptCount val="7"/>
                <c:pt idx="0">
                  <c:v>297686</c:v>
                </c:pt>
                <c:pt idx="1">
                  <c:v>309432</c:v>
                </c:pt>
                <c:pt idx="2">
                  <c:v>294795</c:v>
                </c:pt>
                <c:pt idx="3">
                  <c:v>298424</c:v>
                </c:pt>
                <c:pt idx="4">
                  <c:v>308191</c:v>
                </c:pt>
                <c:pt idx="5">
                  <c:v>321620</c:v>
                </c:pt>
                <c:pt idx="6">
                  <c:v>332194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7-42D1-B092-7332AEEA895A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14.1'!$T$12:$Z$12</c:f>
              <c:numCache>
                <c:formatCode>#,##0</c:formatCode>
                <c:ptCount val="7"/>
                <c:pt idx="0">
                  <c:v>22890</c:v>
                </c:pt>
                <c:pt idx="1">
                  <c:v>22376</c:v>
                </c:pt>
                <c:pt idx="2">
                  <c:v>21905</c:v>
                </c:pt>
                <c:pt idx="3">
                  <c:v>21432</c:v>
                </c:pt>
                <c:pt idx="4">
                  <c:v>22794</c:v>
                </c:pt>
                <c:pt idx="5">
                  <c:v>23492</c:v>
                </c:pt>
                <c:pt idx="6">
                  <c:v>24882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C7-42D1-B092-7332AEEA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14.1'!$AB$15:$AB$33</c:f>
              <c:numCache>
                <c:formatCode>0.0%</c:formatCode>
                <c:ptCount val="19"/>
                <c:pt idx="0">
                  <c:v>3.4054374978996068E-3</c:v>
                </c:pt>
                <c:pt idx="1">
                  <c:v>6.0771376401662391E-4</c:v>
                </c:pt>
                <c:pt idx="2">
                  <c:v>1.9152785401427147E-2</c:v>
                </c:pt>
                <c:pt idx="3">
                  <c:v>4.5116445798653506E-3</c:v>
                </c:pt>
                <c:pt idx="4">
                  <c:v>5.0938735731328906E-2</c:v>
                </c:pt>
                <c:pt idx="5">
                  <c:v>1.3019637276098086E-2</c:v>
                </c:pt>
                <c:pt idx="6">
                  <c:v>7.3586575406916169E-2</c:v>
                </c:pt>
                <c:pt idx="7">
                  <c:v>8.3867299958552244E-2</c:v>
                </c:pt>
                <c:pt idx="8">
                  <c:v>1.9494449360920364E-2</c:v>
                </c:pt>
                <c:pt idx="9">
                  <c:v>1.5848166776820622E-2</c:v>
                </c:pt>
                <c:pt idx="10">
                  <c:v>1.8895137169678163E-2</c:v>
                </c:pt>
                <c:pt idx="11">
                  <c:v>1.6413872676965129E-2</c:v>
                </c:pt>
                <c:pt idx="12">
                  <c:v>0.10374262061857979</c:v>
                </c:pt>
                <c:pt idx="13">
                  <c:v>8.1366431796032215E-2</c:v>
                </c:pt>
                <c:pt idx="14">
                  <c:v>0.25776305324356719</c:v>
                </c:pt>
                <c:pt idx="15">
                  <c:v>6.3339457146377801E-2</c:v>
                </c:pt>
                <c:pt idx="16">
                  <c:v>8.1867725638239477E-2</c:v>
                </c:pt>
                <c:pt idx="17">
                  <c:v>2.2362186201256875E-2</c:v>
                </c:pt>
                <c:pt idx="18">
                  <c:v>3.2564496073664989E-2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3-4C53-BB30-67D54A941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14.1'!$Z$44:$Z$60</c:f>
              <c:numCache>
                <c:formatCode>#,##0</c:formatCode>
                <c:ptCount val="17"/>
                <c:pt idx="0">
                  <c:v>167</c:v>
                </c:pt>
                <c:pt idx="1">
                  <c:v>2994</c:v>
                </c:pt>
                <c:pt idx="2">
                  <c:v>10566</c:v>
                </c:pt>
                <c:pt idx="3">
                  <c:v>18139</c:v>
                </c:pt>
                <c:pt idx="4">
                  <c:v>25232</c:v>
                </c:pt>
                <c:pt idx="5">
                  <c:v>24693</c:v>
                </c:pt>
                <c:pt idx="6">
                  <c:v>22076</c:v>
                </c:pt>
                <c:pt idx="7">
                  <c:v>18153</c:v>
                </c:pt>
                <c:pt idx="8">
                  <c:v>16924</c:v>
                </c:pt>
                <c:pt idx="9">
                  <c:v>13921</c:v>
                </c:pt>
                <c:pt idx="10">
                  <c:v>11576</c:v>
                </c:pt>
                <c:pt idx="11">
                  <c:v>7809</c:v>
                </c:pt>
                <c:pt idx="12">
                  <c:v>4465</c:v>
                </c:pt>
                <c:pt idx="13">
                  <c:v>2018</c:v>
                </c:pt>
                <c:pt idx="14">
                  <c:v>680</c:v>
                </c:pt>
                <c:pt idx="15">
                  <c:v>285</c:v>
                </c:pt>
                <c:pt idx="16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C-4D55-AEBB-B404FF7CCCD5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14.1'!$Z$63:$Z$79</c:f>
              <c:numCache>
                <c:formatCode>#,##0</c:formatCode>
                <c:ptCount val="17"/>
                <c:pt idx="0">
                  <c:v>177</c:v>
                </c:pt>
                <c:pt idx="1">
                  <c:v>3747</c:v>
                </c:pt>
                <c:pt idx="2">
                  <c:v>11880</c:v>
                </c:pt>
                <c:pt idx="3">
                  <c:v>19200</c:v>
                </c:pt>
                <c:pt idx="4">
                  <c:v>24735</c:v>
                </c:pt>
                <c:pt idx="5">
                  <c:v>23145</c:v>
                </c:pt>
                <c:pt idx="6">
                  <c:v>20527</c:v>
                </c:pt>
                <c:pt idx="7">
                  <c:v>17205</c:v>
                </c:pt>
                <c:pt idx="8">
                  <c:v>16898</c:v>
                </c:pt>
                <c:pt idx="9">
                  <c:v>14195</c:v>
                </c:pt>
                <c:pt idx="10">
                  <c:v>11761</c:v>
                </c:pt>
                <c:pt idx="11">
                  <c:v>7477</c:v>
                </c:pt>
                <c:pt idx="12">
                  <c:v>3737</c:v>
                </c:pt>
                <c:pt idx="13">
                  <c:v>1431</c:v>
                </c:pt>
                <c:pt idx="14">
                  <c:v>505</c:v>
                </c:pt>
                <c:pt idx="15">
                  <c:v>247</c:v>
                </c:pt>
                <c:pt idx="16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C-4D55-AEBB-B404FF7CC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14.1'!$Z$83:$Z$90</c:f>
              <c:numCache>
                <c:formatCode>#,##0</c:formatCode>
                <c:ptCount val="8"/>
                <c:pt idx="0">
                  <c:v>22676</c:v>
                </c:pt>
                <c:pt idx="1">
                  <c:v>28134</c:v>
                </c:pt>
                <c:pt idx="2">
                  <c:v>15973</c:v>
                </c:pt>
                <c:pt idx="3">
                  <c:v>10022</c:v>
                </c:pt>
                <c:pt idx="4">
                  <c:v>13612</c:v>
                </c:pt>
                <c:pt idx="5">
                  <c:v>6430</c:v>
                </c:pt>
                <c:pt idx="6">
                  <c:v>4287</c:v>
                </c:pt>
                <c:pt idx="7">
                  <c:v>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6-4AC0-9B07-FFD84689B716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14.1'!$Z$93:$Z$100</c:f>
              <c:numCache>
                <c:formatCode>#,##0</c:formatCode>
                <c:ptCount val="8"/>
                <c:pt idx="0">
                  <c:v>18281</c:v>
                </c:pt>
                <c:pt idx="1">
                  <c:v>29071</c:v>
                </c:pt>
                <c:pt idx="2">
                  <c:v>3191</c:v>
                </c:pt>
                <c:pt idx="3">
                  <c:v>15522</c:v>
                </c:pt>
                <c:pt idx="4">
                  <c:v>30643</c:v>
                </c:pt>
                <c:pt idx="5">
                  <c:v>8886</c:v>
                </c:pt>
                <c:pt idx="6">
                  <c:v>401</c:v>
                </c:pt>
                <c:pt idx="7">
                  <c:v>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6-4AC0-9B07-FFD84689B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C82914-73B7-4EDD-9210-8C3BD195E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687575-D68B-40AA-A232-A95454D95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BAC9FF-1E40-487D-9673-A374D874D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E1EE7A-9212-4B81-97BE-7324D1D09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67B44A-2D87-43A5-9621-438C67AFB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C3FBCC6-0FF7-47A9-B667-F7CB5DB0B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3CF24F-594E-4CC1-8304-DC787D2A0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DA7C127-6C0D-4BD2-9421-5383C79CF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52A9FD1-25AA-46FB-A360-FFFD0B799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70A6537-CA0A-4686-8FC2-3184951EE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443166E-FF74-4658-AC35-C42F7A37D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FB47DDC-9E78-4717-9286-67B1FA357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34B1-9222-4245-B537-8AD04A02E816}">
  <sheetPr codeName="Sheet11"/>
  <dimension ref="A1:C19"/>
  <sheetViews>
    <sheetView showGridLines="0" tabSelected="1" workbookViewId="0">
      <pane ySplit="3" topLeftCell="A4" activePane="bottomLeft" state="frozen"/>
      <selection activeCell="A4" sqref="A4"/>
      <selection pane="bottomLeft" sqref="A1:C1"/>
    </sheetView>
  </sheetViews>
  <sheetFormatPr defaultRowHeight="15" x14ac:dyDescent="0.25"/>
  <cols>
    <col min="1" max="2" width="7.7109375" style="76" customWidth="1"/>
    <col min="3" max="3" width="70.85546875" style="76" customWidth="1"/>
    <col min="4" max="4" width="25.5703125" style="76" customWidth="1"/>
    <col min="5" max="5" width="52.28515625" style="76" customWidth="1"/>
    <col min="6" max="256" width="9.140625" style="76"/>
    <col min="257" max="258" width="7.7109375" style="76" customWidth="1"/>
    <col min="259" max="259" width="140.7109375" style="76" customWidth="1"/>
    <col min="260" max="260" width="25.5703125" style="76" customWidth="1"/>
    <col min="261" max="261" width="52.28515625" style="76" customWidth="1"/>
    <col min="262" max="512" width="9.140625" style="76"/>
    <col min="513" max="514" width="7.7109375" style="76" customWidth="1"/>
    <col min="515" max="515" width="140.7109375" style="76" customWidth="1"/>
    <col min="516" max="516" width="25.5703125" style="76" customWidth="1"/>
    <col min="517" max="517" width="52.28515625" style="76" customWidth="1"/>
    <col min="518" max="768" width="9.140625" style="76"/>
    <col min="769" max="770" width="7.7109375" style="76" customWidth="1"/>
    <col min="771" max="771" width="140.7109375" style="76" customWidth="1"/>
    <col min="772" max="772" width="25.5703125" style="76" customWidth="1"/>
    <col min="773" max="773" width="52.28515625" style="76" customWidth="1"/>
    <col min="774" max="1024" width="9.140625" style="76"/>
    <col min="1025" max="1026" width="7.7109375" style="76" customWidth="1"/>
    <col min="1027" max="1027" width="140.7109375" style="76" customWidth="1"/>
    <col min="1028" max="1028" width="25.5703125" style="76" customWidth="1"/>
    <col min="1029" max="1029" width="52.28515625" style="76" customWidth="1"/>
    <col min="1030" max="1280" width="9.140625" style="76"/>
    <col min="1281" max="1282" width="7.7109375" style="76" customWidth="1"/>
    <col min="1283" max="1283" width="140.7109375" style="76" customWidth="1"/>
    <col min="1284" max="1284" width="25.5703125" style="76" customWidth="1"/>
    <col min="1285" max="1285" width="52.28515625" style="76" customWidth="1"/>
    <col min="1286" max="1536" width="9.140625" style="76"/>
    <col min="1537" max="1538" width="7.7109375" style="76" customWidth="1"/>
    <col min="1539" max="1539" width="140.7109375" style="76" customWidth="1"/>
    <col min="1540" max="1540" width="25.5703125" style="76" customWidth="1"/>
    <col min="1541" max="1541" width="52.28515625" style="76" customWidth="1"/>
    <col min="1542" max="1792" width="9.140625" style="76"/>
    <col min="1793" max="1794" width="7.7109375" style="76" customWidth="1"/>
    <col min="1795" max="1795" width="140.7109375" style="76" customWidth="1"/>
    <col min="1796" max="1796" width="25.5703125" style="76" customWidth="1"/>
    <col min="1797" max="1797" width="52.28515625" style="76" customWidth="1"/>
    <col min="1798" max="2048" width="9.140625" style="76"/>
    <col min="2049" max="2050" width="7.7109375" style="76" customWidth="1"/>
    <col min="2051" max="2051" width="140.7109375" style="76" customWidth="1"/>
    <col min="2052" max="2052" width="25.5703125" style="76" customWidth="1"/>
    <col min="2053" max="2053" width="52.28515625" style="76" customWidth="1"/>
    <col min="2054" max="2304" width="9.140625" style="76"/>
    <col min="2305" max="2306" width="7.7109375" style="76" customWidth="1"/>
    <col min="2307" max="2307" width="140.7109375" style="76" customWidth="1"/>
    <col min="2308" max="2308" width="25.5703125" style="76" customWidth="1"/>
    <col min="2309" max="2309" width="52.28515625" style="76" customWidth="1"/>
    <col min="2310" max="2560" width="9.140625" style="76"/>
    <col min="2561" max="2562" width="7.7109375" style="76" customWidth="1"/>
    <col min="2563" max="2563" width="140.7109375" style="76" customWidth="1"/>
    <col min="2564" max="2564" width="25.5703125" style="76" customWidth="1"/>
    <col min="2565" max="2565" width="52.28515625" style="76" customWidth="1"/>
    <col min="2566" max="2816" width="9.140625" style="76"/>
    <col min="2817" max="2818" width="7.7109375" style="76" customWidth="1"/>
    <col min="2819" max="2819" width="140.7109375" style="76" customWidth="1"/>
    <col min="2820" max="2820" width="25.5703125" style="76" customWidth="1"/>
    <col min="2821" max="2821" width="52.28515625" style="76" customWidth="1"/>
    <col min="2822" max="3072" width="9.140625" style="76"/>
    <col min="3073" max="3074" width="7.7109375" style="76" customWidth="1"/>
    <col min="3075" max="3075" width="140.7109375" style="76" customWidth="1"/>
    <col min="3076" max="3076" width="25.5703125" style="76" customWidth="1"/>
    <col min="3077" max="3077" width="52.28515625" style="76" customWidth="1"/>
    <col min="3078" max="3328" width="9.140625" style="76"/>
    <col min="3329" max="3330" width="7.7109375" style="76" customWidth="1"/>
    <col min="3331" max="3331" width="140.7109375" style="76" customWidth="1"/>
    <col min="3332" max="3332" width="25.5703125" style="76" customWidth="1"/>
    <col min="3333" max="3333" width="52.28515625" style="76" customWidth="1"/>
    <col min="3334" max="3584" width="9.140625" style="76"/>
    <col min="3585" max="3586" width="7.7109375" style="76" customWidth="1"/>
    <col min="3587" max="3587" width="140.7109375" style="76" customWidth="1"/>
    <col min="3588" max="3588" width="25.5703125" style="76" customWidth="1"/>
    <col min="3589" max="3589" width="52.28515625" style="76" customWidth="1"/>
    <col min="3590" max="3840" width="9.140625" style="76"/>
    <col min="3841" max="3842" width="7.7109375" style="76" customWidth="1"/>
    <col min="3843" max="3843" width="140.7109375" style="76" customWidth="1"/>
    <col min="3844" max="3844" width="25.5703125" style="76" customWidth="1"/>
    <col min="3845" max="3845" width="52.28515625" style="76" customWidth="1"/>
    <col min="3846" max="4096" width="9.140625" style="76"/>
    <col min="4097" max="4098" width="7.7109375" style="76" customWidth="1"/>
    <col min="4099" max="4099" width="140.7109375" style="76" customWidth="1"/>
    <col min="4100" max="4100" width="25.5703125" style="76" customWidth="1"/>
    <col min="4101" max="4101" width="52.28515625" style="76" customWidth="1"/>
    <col min="4102" max="4352" width="9.140625" style="76"/>
    <col min="4353" max="4354" width="7.7109375" style="76" customWidth="1"/>
    <col min="4355" max="4355" width="140.7109375" style="76" customWidth="1"/>
    <col min="4356" max="4356" width="25.5703125" style="76" customWidth="1"/>
    <col min="4357" max="4357" width="52.28515625" style="76" customWidth="1"/>
    <col min="4358" max="4608" width="9.140625" style="76"/>
    <col min="4609" max="4610" width="7.7109375" style="76" customWidth="1"/>
    <col min="4611" max="4611" width="140.7109375" style="76" customWidth="1"/>
    <col min="4612" max="4612" width="25.5703125" style="76" customWidth="1"/>
    <col min="4613" max="4613" width="52.28515625" style="76" customWidth="1"/>
    <col min="4614" max="4864" width="9.140625" style="76"/>
    <col min="4865" max="4866" width="7.7109375" style="76" customWidth="1"/>
    <col min="4867" max="4867" width="140.7109375" style="76" customWidth="1"/>
    <col min="4868" max="4868" width="25.5703125" style="76" customWidth="1"/>
    <col min="4869" max="4869" width="52.28515625" style="76" customWidth="1"/>
    <col min="4870" max="5120" width="9.140625" style="76"/>
    <col min="5121" max="5122" width="7.7109375" style="76" customWidth="1"/>
    <col min="5123" max="5123" width="140.7109375" style="76" customWidth="1"/>
    <col min="5124" max="5124" width="25.5703125" style="76" customWidth="1"/>
    <col min="5125" max="5125" width="52.28515625" style="76" customWidth="1"/>
    <col min="5126" max="5376" width="9.140625" style="76"/>
    <col min="5377" max="5378" width="7.7109375" style="76" customWidth="1"/>
    <col min="5379" max="5379" width="140.7109375" style="76" customWidth="1"/>
    <col min="5380" max="5380" width="25.5703125" style="76" customWidth="1"/>
    <col min="5381" max="5381" width="52.28515625" style="76" customWidth="1"/>
    <col min="5382" max="5632" width="9.140625" style="76"/>
    <col min="5633" max="5634" width="7.7109375" style="76" customWidth="1"/>
    <col min="5635" max="5635" width="140.7109375" style="76" customWidth="1"/>
    <col min="5636" max="5636" width="25.5703125" style="76" customWidth="1"/>
    <col min="5637" max="5637" width="52.28515625" style="76" customWidth="1"/>
    <col min="5638" max="5888" width="9.140625" style="76"/>
    <col min="5889" max="5890" width="7.7109375" style="76" customWidth="1"/>
    <col min="5891" max="5891" width="140.7109375" style="76" customWidth="1"/>
    <col min="5892" max="5892" width="25.5703125" style="76" customWidth="1"/>
    <col min="5893" max="5893" width="52.28515625" style="76" customWidth="1"/>
    <col min="5894" max="6144" width="9.140625" style="76"/>
    <col min="6145" max="6146" width="7.7109375" style="76" customWidth="1"/>
    <col min="6147" max="6147" width="140.7109375" style="76" customWidth="1"/>
    <col min="6148" max="6148" width="25.5703125" style="76" customWidth="1"/>
    <col min="6149" max="6149" width="52.28515625" style="76" customWidth="1"/>
    <col min="6150" max="6400" width="9.140625" style="76"/>
    <col min="6401" max="6402" width="7.7109375" style="76" customWidth="1"/>
    <col min="6403" max="6403" width="140.7109375" style="76" customWidth="1"/>
    <col min="6404" max="6404" width="25.5703125" style="76" customWidth="1"/>
    <col min="6405" max="6405" width="52.28515625" style="76" customWidth="1"/>
    <col min="6406" max="6656" width="9.140625" style="76"/>
    <col min="6657" max="6658" width="7.7109375" style="76" customWidth="1"/>
    <col min="6659" max="6659" width="140.7109375" style="76" customWidth="1"/>
    <col min="6660" max="6660" width="25.5703125" style="76" customWidth="1"/>
    <col min="6661" max="6661" width="52.28515625" style="76" customWidth="1"/>
    <col min="6662" max="6912" width="9.140625" style="76"/>
    <col min="6913" max="6914" width="7.7109375" style="76" customWidth="1"/>
    <col min="6915" max="6915" width="140.7109375" style="76" customWidth="1"/>
    <col min="6916" max="6916" width="25.5703125" style="76" customWidth="1"/>
    <col min="6917" max="6917" width="52.28515625" style="76" customWidth="1"/>
    <col min="6918" max="7168" width="9.140625" style="76"/>
    <col min="7169" max="7170" width="7.7109375" style="76" customWidth="1"/>
    <col min="7171" max="7171" width="140.7109375" style="76" customWidth="1"/>
    <col min="7172" max="7172" width="25.5703125" style="76" customWidth="1"/>
    <col min="7173" max="7173" width="52.28515625" style="76" customWidth="1"/>
    <col min="7174" max="7424" width="9.140625" style="76"/>
    <col min="7425" max="7426" width="7.7109375" style="76" customWidth="1"/>
    <col min="7427" max="7427" width="140.7109375" style="76" customWidth="1"/>
    <col min="7428" max="7428" width="25.5703125" style="76" customWidth="1"/>
    <col min="7429" max="7429" width="52.28515625" style="76" customWidth="1"/>
    <col min="7430" max="7680" width="9.140625" style="76"/>
    <col min="7681" max="7682" width="7.7109375" style="76" customWidth="1"/>
    <col min="7683" max="7683" width="140.7109375" style="76" customWidth="1"/>
    <col min="7684" max="7684" width="25.5703125" style="76" customWidth="1"/>
    <col min="7685" max="7685" width="52.28515625" style="76" customWidth="1"/>
    <col min="7686" max="7936" width="9.140625" style="76"/>
    <col min="7937" max="7938" width="7.7109375" style="76" customWidth="1"/>
    <col min="7939" max="7939" width="140.7109375" style="76" customWidth="1"/>
    <col min="7940" max="7940" width="25.5703125" style="76" customWidth="1"/>
    <col min="7941" max="7941" width="52.28515625" style="76" customWidth="1"/>
    <col min="7942" max="8192" width="9.140625" style="76"/>
    <col min="8193" max="8194" width="7.7109375" style="76" customWidth="1"/>
    <col min="8195" max="8195" width="140.7109375" style="76" customWidth="1"/>
    <col min="8196" max="8196" width="25.5703125" style="76" customWidth="1"/>
    <col min="8197" max="8197" width="52.28515625" style="76" customWidth="1"/>
    <col min="8198" max="8448" width="9.140625" style="76"/>
    <col min="8449" max="8450" width="7.7109375" style="76" customWidth="1"/>
    <col min="8451" max="8451" width="140.7109375" style="76" customWidth="1"/>
    <col min="8452" max="8452" width="25.5703125" style="76" customWidth="1"/>
    <col min="8453" max="8453" width="52.28515625" style="76" customWidth="1"/>
    <col min="8454" max="8704" width="9.140625" style="76"/>
    <col min="8705" max="8706" width="7.7109375" style="76" customWidth="1"/>
    <col min="8707" max="8707" width="140.7109375" style="76" customWidth="1"/>
    <col min="8708" max="8708" width="25.5703125" style="76" customWidth="1"/>
    <col min="8709" max="8709" width="52.28515625" style="76" customWidth="1"/>
    <col min="8710" max="8960" width="9.140625" style="76"/>
    <col min="8961" max="8962" width="7.7109375" style="76" customWidth="1"/>
    <col min="8963" max="8963" width="140.7109375" style="76" customWidth="1"/>
    <col min="8964" max="8964" width="25.5703125" style="76" customWidth="1"/>
    <col min="8965" max="8965" width="52.28515625" style="76" customWidth="1"/>
    <col min="8966" max="9216" width="9.140625" style="76"/>
    <col min="9217" max="9218" width="7.7109375" style="76" customWidth="1"/>
    <col min="9219" max="9219" width="140.7109375" style="76" customWidth="1"/>
    <col min="9220" max="9220" width="25.5703125" style="76" customWidth="1"/>
    <col min="9221" max="9221" width="52.28515625" style="76" customWidth="1"/>
    <col min="9222" max="9472" width="9.140625" style="76"/>
    <col min="9473" max="9474" width="7.7109375" style="76" customWidth="1"/>
    <col min="9475" max="9475" width="140.7109375" style="76" customWidth="1"/>
    <col min="9476" max="9476" width="25.5703125" style="76" customWidth="1"/>
    <col min="9477" max="9477" width="52.28515625" style="76" customWidth="1"/>
    <col min="9478" max="9728" width="9.140625" style="76"/>
    <col min="9729" max="9730" width="7.7109375" style="76" customWidth="1"/>
    <col min="9731" max="9731" width="140.7109375" style="76" customWidth="1"/>
    <col min="9732" max="9732" width="25.5703125" style="76" customWidth="1"/>
    <col min="9733" max="9733" width="52.28515625" style="76" customWidth="1"/>
    <col min="9734" max="9984" width="9.140625" style="76"/>
    <col min="9985" max="9986" width="7.7109375" style="76" customWidth="1"/>
    <col min="9987" max="9987" width="140.7109375" style="76" customWidth="1"/>
    <col min="9988" max="9988" width="25.5703125" style="76" customWidth="1"/>
    <col min="9989" max="9989" width="52.28515625" style="76" customWidth="1"/>
    <col min="9990" max="10240" width="9.140625" style="76"/>
    <col min="10241" max="10242" width="7.7109375" style="76" customWidth="1"/>
    <col min="10243" max="10243" width="140.7109375" style="76" customWidth="1"/>
    <col min="10244" max="10244" width="25.5703125" style="76" customWidth="1"/>
    <col min="10245" max="10245" width="52.28515625" style="76" customWidth="1"/>
    <col min="10246" max="10496" width="9.140625" style="76"/>
    <col min="10497" max="10498" width="7.7109375" style="76" customWidth="1"/>
    <col min="10499" max="10499" width="140.7109375" style="76" customWidth="1"/>
    <col min="10500" max="10500" width="25.5703125" style="76" customWidth="1"/>
    <col min="10501" max="10501" width="52.28515625" style="76" customWidth="1"/>
    <col min="10502" max="10752" width="9.140625" style="76"/>
    <col min="10753" max="10754" width="7.7109375" style="76" customWidth="1"/>
    <col min="10755" max="10755" width="140.7109375" style="76" customWidth="1"/>
    <col min="10756" max="10756" width="25.5703125" style="76" customWidth="1"/>
    <col min="10757" max="10757" width="52.28515625" style="76" customWidth="1"/>
    <col min="10758" max="11008" width="9.140625" style="76"/>
    <col min="11009" max="11010" width="7.7109375" style="76" customWidth="1"/>
    <col min="11011" max="11011" width="140.7109375" style="76" customWidth="1"/>
    <col min="11012" max="11012" width="25.5703125" style="76" customWidth="1"/>
    <col min="11013" max="11013" width="52.28515625" style="76" customWidth="1"/>
    <col min="11014" max="11264" width="9.140625" style="76"/>
    <col min="11265" max="11266" width="7.7109375" style="76" customWidth="1"/>
    <col min="11267" max="11267" width="140.7109375" style="76" customWidth="1"/>
    <col min="11268" max="11268" width="25.5703125" style="76" customWidth="1"/>
    <col min="11269" max="11269" width="52.28515625" style="76" customWidth="1"/>
    <col min="11270" max="11520" width="9.140625" style="76"/>
    <col min="11521" max="11522" width="7.7109375" style="76" customWidth="1"/>
    <col min="11523" max="11523" width="140.7109375" style="76" customWidth="1"/>
    <col min="11524" max="11524" width="25.5703125" style="76" customWidth="1"/>
    <col min="11525" max="11525" width="52.28515625" style="76" customWidth="1"/>
    <col min="11526" max="11776" width="9.140625" style="76"/>
    <col min="11777" max="11778" width="7.7109375" style="76" customWidth="1"/>
    <col min="11779" max="11779" width="140.7109375" style="76" customWidth="1"/>
    <col min="11780" max="11780" width="25.5703125" style="76" customWidth="1"/>
    <col min="11781" max="11781" width="52.28515625" style="76" customWidth="1"/>
    <col min="11782" max="12032" width="9.140625" style="76"/>
    <col min="12033" max="12034" width="7.7109375" style="76" customWidth="1"/>
    <col min="12035" max="12035" width="140.7109375" style="76" customWidth="1"/>
    <col min="12036" max="12036" width="25.5703125" style="76" customWidth="1"/>
    <col min="12037" max="12037" width="52.28515625" style="76" customWidth="1"/>
    <col min="12038" max="12288" width="9.140625" style="76"/>
    <col min="12289" max="12290" width="7.7109375" style="76" customWidth="1"/>
    <col min="12291" max="12291" width="140.7109375" style="76" customWidth="1"/>
    <col min="12292" max="12292" width="25.5703125" style="76" customWidth="1"/>
    <col min="12293" max="12293" width="52.28515625" style="76" customWidth="1"/>
    <col min="12294" max="12544" width="9.140625" style="76"/>
    <col min="12545" max="12546" width="7.7109375" style="76" customWidth="1"/>
    <col min="12547" max="12547" width="140.7109375" style="76" customWidth="1"/>
    <col min="12548" max="12548" width="25.5703125" style="76" customWidth="1"/>
    <col min="12549" max="12549" width="52.28515625" style="76" customWidth="1"/>
    <col min="12550" max="12800" width="9.140625" style="76"/>
    <col min="12801" max="12802" width="7.7109375" style="76" customWidth="1"/>
    <col min="12803" max="12803" width="140.7109375" style="76" customWidth="1"/>
    <col min="12804" max="12804" width="25.5703125" style="76" customWidth="1"/>
    <col min="12805" max="12805" width="52.28515625" style="76" customWidth="1"/>
    <col min="12806" max="13056" width="9.140625" style="76"/>
    <col min="13057" max="13058" width="7.7109375" style="76" customWidth="1"/>
    <col min="13059" max="13059" width="140.7109375" style="76" customWidth="1"/>
    <col min="13060" max="13060" width="25.5703125" style="76" customWidth="1"/>
    <col min="13061" max="13061" width="52.28515625" style="76" customWidth="1"/>
    <col min="13062" max="13312" width="9.140625" style="76"/>
    <col min="13313" max="13314" width="7.7109375" style="76" customWidth="1"/>
    <col min="13315" max="13315" width="140.7109375" style="76" customWidth="1"/>
    <col min="13316" max="13316" width="25.5703125" style="76" customWidth="1"/>
    <col min="13317" max="13317" width="52.28515625" style="76" customWidth="1"/>
    <col min="13318" max="13568" width="9.140625" style="76"/>
    <col min="13569" max="13570" width="7.7109375" style="76" customWidth="1"/>
    <col min="13571" max="13571" width="140.7109375" style="76" customWidth="1"/>
    <col min="13572" max="13572" width="25.5703125" style="76" customWidth="1"/>
    <col min="13573" max="13573" width="52.28515625" style="76" customWidth="1"/>
    <col min="13574" max="13824" width="9.140625" style="76"/>
    <col min="13825" max="13826" width="7.7109375" style="76" customWidth="1"/>
    <col min="13827" max="13827" width="140.7109375" style="76" customWidth="1"/>
    <col min="13828" max="13828" width="25.5703125" style="76" customWidth="1"/>
    <col min="13829" max="13829" width="52.28515625" style="76" customWidth="1"/>
    <col min="13830" max="14080" width="9.140625" style="76"/>
    <col min="14081" max="14082" width="7.7109375" style="76" customWidth="1"/>
    <col min="14083" max="14083" width="140.7109375" style="76" customWidth="1"/>
    <col min="14084" max="14084" width="25.5703125" style="76" customWidth="1"/>
    <col min="14085" max="14085" width="52.28515625" style="76" customWidth="1"/>
    <col min="14086" max="14336" width="9.140625" style="76"/>
    <col min="14337" max="14338" width="7.7109375" style="76" customWidth="1"/>
    <col min="14339" max="14339" width="140.7109375" style="76" customWidth="1"/>
    <col min="14340" max="14340" width="25.5703125" style="76" customWidth="1"/>
    <col min="14341" max="14341" width="52.28515625" style="76" customWidth="1"/>
    <col min="14342" max="14592" width="9.140625" style="76"/>
    <col min="14593" max="14594" width="7.7109375" style="76" customWidth="1"/>
    <col min="14595" max="14595" width="140.7109375" style="76" customWidth="1"/>
    <col min="14596" max="14596" width="25.5703125" style="76" customWidth="1"/>
    <col min="14597" max="14597" width="52.28515625" style="76" customWidth="1"/>
    <col min="14598" max="14848" width="9.140625" style="76"/>
    <col min="14849" max="14850" width="7.7109375" style="76" customWidth="1"/>
    <col min="14851" max="14851" width="140.7109375" style="76" customWidth="1"/>
    <col min="14852" max="14852" width="25.5703125" style="76" customWidth="1"/>
    <col min="14853" max="14853" width="52.28515625" style="76" customWidth="1"/>
    <col min="14854" max="15104" width="9.140625" style="76"/>
    <col min="15105" max="15106" width="7.7109375" style="76" customWidth="1"/>
    <col min="15107" max="15107" width="140.7109375" style="76" customWidth="1"/>
    <col min="15108" max="15108" width="25.5703125" style="76" customWidth="1"/>
    <col min="15109" max="15109" width="52.28515625" style="76" customWidth="1"/>
    <col min="15110" max="15360" width="9.140625" style="76"/>
    <col min="15361" max="15362" width="7.7109375" style="76" customWidth="1"/>
    <col min="15363" max="15363" width="140.7109375" style="76" customWidth="1"/>
    <col min="15364" max="15364" width="25.5703125" style="76" customWidth="1"/>
    <col min="15365" max="15365" width="52.28515625" style="76" customWidth="1"/>
    <col min="15366" max="15616" width="9.140625" style="76"/>
    <col min="15617" max="15618" width="7.7109375" style="76" customWidth="1"/>
    <col min="15619" max="15619" width="140.7109375" style="76" customWidth="1"/>
    <col min="15620" max="15620" width="25.5703125" style="76" customWidth="1"/>
    <col min="15621" max="15621" width="52.28515625" style="76" customWidth="1"/>
    <col min="15622" max="15872" width="9.140625" style="76"/>
    <col min="15873" max="15874" width="7.7109375" style="76" customWidth="1"/>
    <col min="15875" max="15875" width="140.7109375" style="76" customWidth="1"/>
    <col min="15876" max="15876" width="25.5703125" style="76" customWidth="1"/>
    <col min="15877" max="15877" width="52.28515625" style="76" customWidth="1"/>
    <col min="15878" max="16128" width="9.140625" style="76"/>
    <col min="16129" max="16130" width="7.7109375" style="76" customWidth="1"/>
    <col min="16131" max="16131" width="140.7109375" style="76" customWidth="1"/>
    <col min="16132" max="16132" width="25.5703125" style="76" customWidth="1"/>
    <col min="16133" max="16133" width="52.28515625" style="76" customWidth="1"/>
    <col min="16134" max="16384" width="9.140625" style="76"/>
  </cols>
  <sheetData>
    <row r="1" spans="1:3" ht="60" customHeight="1" x14ac:dyDescent="0.25">
      <c r="A1" s="119" t="s">
        <v>79</v>
      </c>
      <c r="B1" s="119"/>
      <c r="C1" s="119"/>
    </row>
    <row r="2" spans="1:3" ht="19.5" customHeight="1" x14ac:dyDescent="0.25">
      <c r="A2" s="10" t="s">
        <v>129</v>
      </c>
    </row>
    <row r="3" spans="1:3" ht="12.75" customHeight="1" x14ac:dyDescent="0.25">
      <c r="A3" s="2" t="s">
        <v>128</v>
      </c>
    </row>
    <row r="4" spans="1:3" ht="12.75" customHeight="1" x14ac:dyDescent="0.25"/>
    <row r="5" spans="1:3" ht="12.75" customHeight="1" x14ac:dyDescent="0.25">
      <c r="B5" s="11" t="s">
        <v>91</v>
      </c>
    </row>
    <row r="6" spans="1:3" ht="12.75" customHeight="1" x14ac:dyDescent="0.25">
      <c r="B6" s="12" t="s">
        <v>92</v>
      </c>
    </row>
    <row r="7" spans="1:3" ht="12.75" customHeight="1" x14ac:dyDescent="0.25">
      <c r="A7" s="13"/>
      <c r="B7" s="17">
        <v>14.1</v>
      </c>
      <c r="C7" s="21" t="s">
        <v>110</v>
      </c>
    </row>
    <row r="8" spans="1:3" x14ac:dyDescent="0.25">
      <c r="B8" s="14"/>
      <c r="C8" s="15"/>
    </row>
    <row r="9" spans="1:3" x14ac:dyDescent="0.25">
      <c r="B9" s="77"/>
      <c r="C9" s="77"/>
    </row>
    <row r="10" spans="1:3" ht="15.75" x14ac:dyDescent="0.25">
      <c r="B10" s="16" t="s">
        <v>93</v>
      </c>
      <c r="C10" s="17"/>
    </row>
    <row r="11" spans="1:3" ht="15.75" x14ac:dyDescent="0.25">
      <c r="B11" s="11"/>
      <c r="C11" s="77"/>
    </row>
    <row r="12" spans="1:3" x14ac:dyDescent="0.25">
      <c r="B12" s="18"/>
      <c r="C12" s="77"/>
    </row>
    <row r="13" spans="1:3" x14ac:dyDescent="0.25">
      <c r="B13" s="18"/>
      <c r="C13" s="77"/>
    </row>
    <row r="14" spans="1:3" ht="15.75" x14ac:dyDescent="0.25">
      <c r="B14" s="19" t="s">
        <v>94</v>
      </c>
      <c r="C14" s="77"/>
    </row>
    <row r="15" spans="1:3" x14ac:dyDescent="0.25">
      <c r="B15" s="20"/>
      <c r="C15" s="20"/>
    </row>
    <row r="16" spans="1:3" ht="21" customHeight="1" x14ac:dyDescent="0.25">
      <c r="B16" s="120" t="s">
        <v>95</v>
      </c>
      <c r="C16" s="120"/>
    </row>
    <row r="17" spans="2:3" x14ac:dyDescent="0.25">
      <c r="B17" s="20"/>
      <c r="C17" s="20"/>
    </row>
    <row r="18" spans="2:3" x14ac:dyDescent="0.25">
      <c r="B18" s="20"/>
      <c r="C18" s="20"/>
    </row>
    <row r="19" spans="2:3" x14ac:dyDescent="0.25">
      <c r="B19" s="121" t="s">
        <v>120</v>
      </c>
      <c r="C19" s="121"/>
    </row>
  </sheetData>
  <mergeCells count="3">
    <mergeCell ref="A1:C1"/>
    <mergeCell ref="B16:C16"/>
    <mergeCell ref="B19:C19"/>
  </mergeCells>
  <hyperlinks>
    <hyperlink ref="B10:C10" r:id="rId1" display="More information available from the ABS web site" xr:uid="{11CF0E71-4E51-481C-9F60-3774256C3F4E}"/>
    <hyperlink ref="B19:C19" r:id="rId2" display="© Commonwealth of Australia &lt;&lt;yyyy&gt;&gt;" xr:uid="{63541C93-4050-4275-84E3-F10D5213BB5A}"/>
    <hyperlink ref="B7" location="'Table 14.1'!A1" display="14.1" xr:uid="{12889E7B-A403-4769-A312-50D09EF738E8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B5FA-F3AC-49AD-BB33-6A09D2134EF8}">
  <sheetPr codeName="Sheet6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76" customWidth="1"/>
    <col min="2" max="2" width="12.42578125" style="76" customWidth="1"/>
    <col min="3" max="3" width="11.7109375" style="76" customWidth="1"/>
    <col min="4" max="4" width="7.42578125" style="76" bestFit="1" customWidth="1"/>
    <col min="5" max="5" width="5" style="76" customWidth="1"/>
    <col min="6" max="6" width="6.28515625" style="76" customWidth="1"/>
    <col min="7" max="8" width="4.28515625" style="76" customWidth="1"/>
    <col min="9" max="9" width="2.85546875" style="76" customWidth="1"/>
    <col min="10" max="10" width="5.28515625" style="76" bestFit="1" customWidth="1"/>
    <col min="11" max="11" width="3.7109375" style="76" customWidth="1"/>
    <col min="12" max="12" width="6" style="76" customWidth="1"/>
    <col min="13" max="13" width="3.85546875" style="76" customWidth="1"/>
    <col min="14" max="14" width="6" style="76" customWidth="1"/>
    <col min="15" max="15" width="5.42578125" style="76" bestFit="1" customWidth="1"/>
    <col min="16" max="16" width="3.85546875" style="76" customWidth="1"/>
    <col min="17" max="18" width="6.140625" style="76" customWidth="1"/>
    <col min="19" max="19" width="43.140625" style="87" bestFit="1" customWidth="1"/>
    <col min="20" max="20" width="13.85546875" style="87" bestFit="1" customWidth="1"/>
    <col min="21" max="21" width="14" style="87" customWidth="1"/>
    <col min="22" max="26" width="13.85546875" style="87" bestFit="1" customWidth="1"/>
    <col min="27" max="27" width="4" style="87" customWidth="1"/>
    <col min="28" max="28" width="11.5703125" style="87" bestFit="1" customWidth="1"/>
    <col min="29" max="29" width="4.140625" style="87" customWidth="1"/>
    <col min="30" max="30" width="11.5703125" style="87" bestFit="1" customWidth="1"/>
    <col min="31" max="31" width="4.42578125" style="87" customWidth="1"/>
    <col min="32" max="32" width="10.28515625" style="87" bestFit="1" customWidth="1"/>
    <col min="33" max="33" width="4.85546875" style="76" customWidth="1"/>
    <col min="34" max="16384" width="9.140625" style="76"/>
  </cols>
  <sheetData>
    <row r="1" spans="1:32" ht="60" customHeight="1" x14ac:dyDescent="0.3">
      <c r="A1" s="6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85" t="str">
        <f>U3</f>
        <v>Australian Capital Territory</v>
      </c>
      <c r="T1" s="85"/>
      <c r="U1" s="85"/>
      <c r="V1" s="85"/>
      <c r="W1" s="85"/>
      <c r="X1" s="85"/>
      <c r="Y1" s="86" t="str">
        <f>Y3</f>
        <v>14.1</v>
      </c>
      <c r="Z1" s="86"/>
      <c r="AB1" s="88"/>
      <c r="AC1" s="88"/>
      <c r="AD1" s="88"/>
      <c r="AE1" s="88"/>
      <c r="AF1" s="88"/>
    </row>
    <row r="2" spans="1:32" ht="19.5" customHeight="1" x14ac:dyDescent="0.3">
      <c r="A2" s="28" t="s">
        <v>126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S2" s="85"/>
      <c r="T2" s="89" t="s">
        <v>97</v>
      </c>
      <c r="U2" s="89" t="s">
        <v>56</v>
      </c>
      <c r="V2" s="89" t="s">
        <v>57</v>
      </c>
      <c r="W2" s="89" t="s">
        <v>58</v>
      </c>
      <c r="X2" s="89" t="s">
        <v>55</v>
      </c>
      <c r="Y2" s="89" t="s">
        <v>90</v>
      </c>
      <c r="Z2" s="89" t="s">
        <v>114</v>
      </c>
      <c r="AB2" s="122" t="str">
        <f>$Z$2</f>
        <v>2017-18</v>
      </c>
      <c r="AC2" s="122"/>
      <c r="AD2" s="122"/>
      <c r="AE2" s="122"/>
      <c r="AF2" s="122"/>
    </row>
    <row r="3" spans="1:32" ht="15" customHeight="1" x14ac:dyDescent="0.25">
      <c r="A3" s="30" t="s">
        <v>128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S3" s="84"/>
      <c r="U3" s="87" t="s">
        <v>110</v>
      </c>
      <c r="Y3" s="90" t="s">
        <v>124</v>
      </c>
      <c r="Z3" s="90"/>
      <c r="AB3" s="91" t="s">
        <v>22</v>
      </c>
      <c r="AD3" s="91" t="s">
        <v>23</v>
      </c>
      <c r="AF3" s="91" t="s">
        <v>111</v>
      </c>
    </row>
    <row r="4" spans="1:32" ht="15" customHeight="1" x14ac:dyDescent="0.25">
      <c r="A4" s="31" t="s">
        <v>127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S4" s="92" t="s">
        <v>24</v>
      </c>
      <c r="T4" s="93">
        <v>320576</v>
      </c>
      <c r="U4" s="93">
        <v>331808</v>
      </c>
      <c r="V4" s="93">
        <v>316700</v>
      </c>
      <c r="W4" s="93">
        <v>319856</v>
      </c>
      <c r="X4" s="93">
        <v>330985</v>
      </c>
      <c r="Y4" s="93">
        <v>345112</v>
      </c>
      <c r="Z4" s="93">
        <v>357076</v>
      </c>
      <c r="AB4" s="94" t="str">
        <f>TEXT(Z4,"###,###")</f>
        <v>357,076</v>
      </c>
      <c r="AD4" s="95">
        <f>Z4/Y4-1</f>
        <v>3.4667006652912669E-2</v>
      </c>
      <c r="AF4" s="95">
        <f t="shared" ref="AF4:AF9" si="0">Z4/T4-1</f>
        <v>0.11385755639848272</v>
      </c>
    </row>
    <row r="5" spans="1:32" ht="17.25" customHeight="1" x14ac:dyDescent="0.25">
      <c r="A5" s="33"/>
      <c r="B5" s="29"/>
      <c r="C5" s="29"/>
      <c r="D5" s="32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S5" s="96" t="s">
        <v>80</v>
      </c>
      <c r="T5" s="93">
        <v>161714</v>
      </c>
      <c r="U5" s="93">
        <v>168221</v>
      </c>
      <c r="V5" s="93">
        <v>159212</v>
      </c>
      <c r="W5" s="93">
        <v>161039</v>
      </c>
      <c r="X5" s="93">
        <v>166176</v>
      </c>
      <c r="Y5" s="93">
        <v>173818</v>
      </c>
      <c r="Z5" s="93">
        <v>179940</v>
      </c>
      <c r="AB5" s="94" t="str">
        <f>TEXT(Z5,"###,###")</f>
        <v>179,940</v>
      </c>
      <c r="AD5" s="95">
        <f t="shared" ref="AD5:AD9" si="1">Z5/Y5-1</f>
        <v>3.5220748138857783E-2</v>
      </c>
      <c r="AF5" s="95">
        <f t="shared" si="0"/>
        <v>0.1127051461221662</v>
      </c>
    </row>
    <row r="6" spans="1:32" ht="16.5" customHeight="1" x14ac:dyDescent="0.25">
      <c r="A6" s="34"/>
      <c r="B6" s="29"/>
      <c r="C6" s="29"/>
      <c r="D6" s="32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S6" s="96" t="s">
        <v>81</v>
      </c>
      <c r="T6" s="93">
        <v>158862</v>
      </c>
      <c r="U6" s="93">
        <v>163581</v>
      </c>
      <c r="V6" s="93">
        <v>157488</v>
      </c>
      <c r="W6" s="93">
        <v>158817</v>
      </c>
      <c r="X6" s="93">
        <v>164809</v>
      </c>
      <c r="Y6" s="93">
        <v>171294</v>
      </c>
      <c r="Z6" s="93">
        <v>177130</v>
      </c>
      <c r="AB6" s="94" t="str">
        <f>TEXT(Z6,"###,###")</f>
        <v>177,130</v>
      </c>
      <c r="AD6" s="95">
        <f t="shared" si="1"/>
        <v>3.4070078344833998E-2</v>
      </c>
      <c r="AF6" s="95">
        <f t="shared" si="0"/>
        <v>0.11499288690813403</v>
      </c>
    </row>
    <row r="7" spans="1:32" ht="16.5" customHeight="1" thickBot="1" x14ac:dyDescent="0.3">
      <c r="A7" s="35" t="str">
        <f>"QUICK STATS for "&amp;Z2&amp;" *"</f>
        <v>QUICK STATS for 2017-18 *</v>
      </c>
      <c r="B7" s="29"/>
      <c r="C7" s="29"/>
      <c r="D7" s="34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S7" s="92" t="s">
        <v>6</v>
      </c>
      <c r="T7" s="93">
        <v>232049</v>
      </c>
      <c r="U7" s="93">
        <v>234187</v>
      </c>
      <c r="V7" s="93">
        <v>233564</v>
      </c>
      <c r="W7" s="93">
        <v>234168</v>
      </c>
      <c r="X7" s="93">
        <v>237741</v>
      </c>
      <c r="Y7" s="93">
        <v>245653</v>
      </c>
      <c r="Z7" s="93">
        <v>254640</v>
      </c>
      <c r="AB7" s="94" t="str">
        <f>TEXT(Z7,"###,###")</f>
        <v>254,640</v>
      </c>
      <c r="AD7" s="95">
        <f t="shared" si="1"/>
        <v>3.6584124761350312E-2</v>
      </c>
      <c r="AF7" s="95">
        <f t="shared" si="0"/>
        <v>9.7354438071269422E-2</v>
      </c>
    </row>
    <row r="8" spans="1:32" ht="17.25" customHeight="1" x14ac:dyDescent="0.25">
      <c r="A8" s="36" t="s">
        <v>13</v>
      </c>
      <c r="B8" s="37"/>
      <c r="C8" s="38"/>
      <c r="D8" s="39" t="str">
        <f>AB4</f>
        <v>357,076</v>
      </c>
      <c r="E8" s="40"/>
      <c r="F8" s="32"/>
      <c r="G8" s="36" t="s">
        <v>82</v>
      </c>
      <c r="H8" s="38"/>
      <c r="I8" s="37"/>
      <c r="J8" s="41"/>
      <c r="K8" s="37"/>
      <c r="L8" s="37"/>
      <c r="M8" s="42"/>
      <c r="N8" s="38"/>
      <c r="O8" s="43" t="str">
        <f>AB7</f>
        <v>254,640</v>
      </c>
      <c r="P8" s="40"/>
      <c r="S8" s="92" t="s">
        <v>83</v>
      </c>
      <c r="T8" s="93">
        <v>49526</v>
      </c>
      <c r="U8" s="93">
        <v>50201.98</v>
      </c>
      <c r="V8" s="93">
        <v>52989</v>
      </c>
      <c r="W8" s="93">
        <v>53447.45</v>
      </c>
      <c r="X8" s="93">
        <v>55828.5</v>
      </c>
      <c r="Y8" s="93">
        <v>55010.71</v>
      </c>
      <c r="Z8" s="93">
        <v>55999</v>
      </c>
      <c r="AB8" s="94" t="str">
        <f>TEXT(Z8,"$###,###")</f>
        <v>$55,999</v>
      </c>
      <c r="AD8" s="95">
        <f t="shared" si="1"/>
        <v>1.7965410735473197E-2</v>
      </c>
      <c r="AF8" s="95">
        <f t="shared" si="0"/>
        <v>0.13069902677381573</v>
      </c>
    </row>
    <row r="9" spans="1:32" x14ac:dyDescent="0.25">
      <c r="A9" s="44" t="s">
        <v>15</v>
      </c>
      <c r="B9" s="45"/>
      <c r="C9" s="46"/>
      <c r="D9" s="47">
        <f>AD104</f>
        <v>59.687293461335969</v>
      </c>
      <c r="E9" s="48" t="s">
        <v>84</v>
      </c>
      <c r="F9" s="32"/>
      <c r="G9" s="49" t="s">
        <v>80</v>
      </c>
      <c r="H9" s="46"/>
      <c r="I9" s="45"/>
      <c r="J9" s="46"/>
      <c r="K9" s="45"/>
      <c r="L9" s="45"/>
      <c r="M9" s="50"/>
      <c r="N9" s="46"/>
      <c r="O9" s="47">
        <f>AD127</f>
        <v>50.664467483506129</v>
      </c>
      <c r="P9" s="48" t="s">
        <v>84</v>
      </c>
      <c r="S9" s="92" t="s">
        <v>7</v>
      </c>
      <c r="T9" s="93">
        <v>14586257491</v>
      </c>
      <c r="U9" s="93">
        <v>15185570394</v>
      </c>
      <c r="V9" s="93">
        <v>15563276877</v>
      </c>
      <c r="W9" s="93">
        <v>15885741350</v>
      </c>
      <c r="X9" s="93">
        <v>16903291893</v>
      </c>
      <c r="Y9" s="93">
        <v>17493111058</v>
      </c>
      <c r="Z9" s="93">
        <v>18577941668</v>
      </c>
      <c r="AB9" s="94" t="str">
        <f>TEXT(Z9/1000000,"$#,###.0")&amp;" mil"</f>
        <v>$18,577.9 mil</v>
      </c>
      <c r="AD9" s="95">
        <f t="shared" si="1"/>
        <v>6.201473290846593E-2</v>
      </c>
      <c r="AF9" s="95">
        <f t="shared" si="0"/>
        <v>0.27366061372925476</v>
      </c>
    </row>
    <row r="10" spans="1:32" x14ac:dyDescent="0.25">
      <c r="A10" s="44" t="s">
        <v>16</v>
      </c>
      <c r="B10" s="45"/>
      <c r="C10" s="46"/>
      <c r="D10" s="47">
        <f>AD105</f>
        <v>34.586754640468698</v>
      </c>
      <c r="E10" s="48" t="s">
        <v>84</v>
      </c>
      <c r="F10" s="32"/>
      <c r="G10" s="49" t="s">
        <v>81</v>
      </c>
      <c r="H10" s="46"/>
      <c r="I10" s="45"/>
      <c r="J10" s="46"/>
      <c r="K10" s="45"/>
      <c r="L10" s="45"/>
      <c r="M10" s="50"/>
      <c r="N10" s="46"/>
      <c r="O10" s="47">
        <f>AD128</f>
        <v>49.333176248821864</v>
      </c>
      <c r="P10" s="48" t="s">
        <v>84</v>
      </c>
      <c r="S10" s="92"/>
    </row>
    <row r="11" spans="1:32" x14ac:dyDescent="0.25">
      <c r="A11" s="51" t="s">
        <v>17</v>
      </c>
      <c r="B11" s="45"/>
      <c r="C11" s="46"/>
      <c r="D11" s="52"/>
      <c r="E11" s="48"/>
      <c r="F11" s="32"/>
      <c r="G11" s="53" t="s">
        <v>85</v>
      </c>
      <c r="H11" s="54"/>
      <c r="I11" s="55"/>
      <c r="J11" s="55"/>
      <c r="K11" s="55"/>
      <c r="L11" s="55"/>
      <c r="M11" s="56"/>
      <c r="N11" s="46"/>
      <c r="O11" s="47">
        <f>AD124</f>
        <v>95.926798617656289</v>
      </c>
      <c r="P11" s="48" t="s">
        <v>84</v>
      </c>
      <c r="S11" s="92" t="s">
        <v>25</v>
      </c>
      <c r="T11" s="97">
        <v>297686</v>
      </c>
      <c r="U11" s="97">
        <v>309432</v>
      </c>
      <c r="V11" s="97">
        <v>294795</v>
      </c>
      <c r="W11" s="97">
        <v>298424</v>
      </c>
      <c r="X11" s="97">
        <v>308191</v>
      </c>
      <c r="Y11" s="97">
        <v>321620</v>
      </c>
      <c r="Z11" s="97">
        <v>332194</v>
      </c>
    </row>
    <row r="12" spans="1:32" ht="28.5" customHeight="1" x14ac:dyDescent="0.25">
      <c r="A12" s="44" t="s">
        <v>18</v>
      </c>
      <c r="B12" s="46"/>
      <c r="C12" s="46"/>
      <c r="D12" s="47">
        <f>AD108</f>
        <v>12.739864902709789</v>
      </c>
      <c r="E12" s="48" t="s">
        <v>84</v>
      </c>
      <c r="F12" s="32"/>
      <c r="G12" s="123" t="s">
        <v>86</v>
      </c>
      <c r="H12" s="124"/>
      <c r="I12" s="124"/>
      <c r="J12" s="124"/>
      <c r="K12" s="124"/>
      <c r="L12" s="124"/>
      <c r="M12" s="57"/>
      <c r="N12" s="46"/>
      <c r="O12" s="47">
        <f>AD125</f>
        <v>9.7714420358152676</v>
      </c>
      <c r="P12" s="48" t="s">
        <v>84</v>
      </c>
      <c r="S12" s="92" t="s">
        <v>26</v>
      </c>
      <c r="T12" s="97">
        <v>22890</v>
      </c>
      <c r="U12" s="97">
        <v>22376</v>
      </c>
      <c r="V12" s="97">
        <v>21905</v>
      </c>
      <c r="W12" s="97">
        <v>21432</v>
      </c>
      <c r="X12" s="97">
        <v>22794</v>
      </c>
      <c r="Y12" s="97">
        <v>23492</v>
      </c>
      <c r="Z12" s="97">
        <v>24882</v>
      </c>
    </row>
    <row r="13" spans="1:32" ht="15" customHeight="1" x14ac:dyDescent="0.25">
      <c r="A13" s="44" t="s">
        <v>19</v>
      </c>
      <c r="B13" s="46"/>
      <c r="C13" s="46"/>
      <c r="D13" s="47">
        <f>AD109</f>
        <v>11.491391188430475</v>
      </c>
      <c r="E13" s="48" t="s">
        <v>84</v>
      </c>
      <c r="F13" s="32"/>
      <c r="G13" s="53" t="s">
        <v>96</v>
      </c>
      <c r="H13" s="45"/>
      <c r="I13" s="56"/>
      <c r="J13" s="56"/>
      <c r="K13" s="58"/>
      <c r="L13" s="46"/>
      <c r="M13" s="56"/>
      <c r="N13" s="46"/>
      <c r="O13" s="52" t="str">
        <f>AB118</f>
        <v>39.5</v>
      </c>
      <c r="P13" s="48" t="s">
        <v>98</v>
      </c>
      <c r="S13" s="92"/>
      <c r="T13" s="92"/>
      <c r="AB13" s="98"/>
    </row>
    <row r="14" spans="1:32" ht="15" customHeight="1" x14ac:dyDescent="0.25">
      <c r="A14" s="44" t="s">
        <v>20</v>
      </c>
      <c r="B14" s="46"/>
      <c r="C14" s="46"/>
      <c r="D14" s="47">
        <f>AD110</f>
        <v>18.158879342212863</v>
      </c>
      <c r="E14" s="48" t="s">
        <v>84</v>
      </c>
      <c r="F14" s="32"/>
      <c r="G14" s="59"/>
      <c r="H14" s="46"/>
      <c r="I14" s="46"/>
      <c r="J14" s="46"/>
      <c r="K14" s="60"/>
      <c r="L14" s="46"/>
      <c r="M14" s="46"/>
      <c r="N14" s="46"/>
      <c r="O14" s="47"/>
      <c r="P14" s="48"/>
      <c r="S14" s="83" t="s">
        <v>27</v>
      </c>
      <c r="T14" s="83"/>
      <c r="U14" s="91"/>
      <c r="V14" s="91"/>
      <c r="W14" s="91"/>
      <c r="X14" s="91"/>
      <c r="Y14" s="91"/>
      <c r="Z14" s="91"/>
      <c r="AB14" s="83" t="s">
        <v>28</v>
      </c>
    </row>
    <row r="15" spans="1:32" ht="15" customHeight="1" thickBot="1" x14ac:dyDescent="0.3">
      <c r="A15" s="61" t="s">
        <v>21</v>
      </c>
      <c r="B15" s="62"/>
      <c r="C15" s="62"/>
      <c r="D15" s="63">
        <f>AD111</f>
        <v>51.883912668451536</v>
      </c>
      <c r="E15" s="64" t="s">
        <v>84</v>
      </c>
      <c r="F15" s="32"/>
      <c r="G15" s="65"/>
      <c r="H15" s="62"/>
      <c r="I15" s="62"/>
      <c r="J15" s="62"/>
      <c r="K15" s="66"/>
      <c r="L15" s="62"/>
      <c r="M15" s="62"/>
      <c r="N15" s="62"/>
      <c r="O15" s="63"/>
      <c r="P15" s="67"/>
      <c r="S15" s="99" t="s">
        <v>59</v>
      </c>
      <c r="T15" s="99"/>
      <c r="U15" s="100"/>
      <c r="V15" s="100"/>
      <c r="W15" s="100"/>
      <c r="X15" s="100"/>
      <c r="Y15" s="97">
        <v>1284</v>
      </c>
      <c r="Z15" s="97">
        <v>1216</v>
      </c>
      <c r="AB15" s="101">
        <f t="shared" ref="AB15:AB34" si="2">IF(Z15="np",0,Z15/$Z$34)</f>
        <v>3.4054374978996068E-3</v>
      </c>
    </row>
    <row r="16" spans="1:32" x14ac:dyDescent="0.25">
      <c r="A16" s="29"/>
      <c r="B16" s="29"/>
      <c r="C16" s="29"/>
      <c r="D16" s="29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S16" s="99" t="s">
        <v>60</v>
      </c>
      <c r="T16" s="99"/>
      <c r="U16" s="100"/>
      <c r="V16" s="100"/>
      <c r="W16" s="100"/>
      <c r="X16" s="100"/>
      <c r="Y16" s="97">
        <v>217</v>
      </c>
      <c r="Z16" s="97">
        <v>217</v>
      </c>
      <c r="AB16" s="101">
        <f t="shared" si="2"/>
        <v>6.0771376401662391E-4</v>
      </c>
    </row>
    <row r="17" spans="1:28" x14ac:dyDescent="0.25">
      <c r="A17" s="68" t="s">
        <v>8</v>
      </c>
      <c r="B17" s="68"/>
      <c r="C17" s="68"/>
      <c r="D17" s="68"/>
      <c r="E17" s="68"/>
      <c r="F17" s="68"/>
      <c r="G17" s="68" t="s">
        <v>9</v>
      </c>
      <c r="H17" s="68"/>
      <c r="I17" s="68"/>
      <c r="J17" s="68"/>
      <c r="K17" s="68"/>
      <c r="L17" s="68"/>
      <c r="M17" s="68"/>
      <c r="N17" s="68"/>
      <c r="O17" s="68"/>
      <c r="P17" s="68"/>
      <c r="S17" s="99" t="s">
        <v>61</v>
      </c>
      <c r="T17" s="99"/>
      <c r="U17" s="100"/>
      <c r="V17" s="100"/>
      <c r="W17" s="100"/>
      <c r="X17" s="100"/>
      <c r="Y17" s="97">
        <v>6054</v>
      </c>
      <c r="Z17" s="97">
        <v>6839</v>
      </c>
      <c r="AB17" s="101">
        <f t="shared" si="2"/>
        <v>1.9152785401427147E-2</v>
      </c>
    </row>
    <row r="18" spans="1:28" x14ac:dyDescent="0.25">
      <c r="A18" s="68" t="str">
        <f>$S$1&amp;" ("&amp;$T$2&amp;" to "&amp;$Z$2&amp;")"</f>
        <v>Australian Capital Territory (2011-12 to 2017-18)</v>
      </c>
      <c r="B18" s="68"/>
      <c r="C18" s="68"/>
      <c r="D18" s="68"/>
      <c r="E18" s="68"/>
      <c r="F18" s="68"/>
      <c r="G18" s="68" t="str">
        <f>$S$1&amp;" ("&amp;$T$2&amp;" to "&amp;$Z$2&amp;")"</f>
        <v>Australian Capital Territory (2011-12 to 2017-18)</v>
      </c>
      <c r="H18" s="68"/>
      <c r="I18" s="68"/>
      <c r="J18" s="68"/>
      <c r="K18" s="68"/>
      <c r="L18" s="68"/>
      <c r="M18" s="68"/>
      <c r="N18" s="68"/>
      <c r="O18" s="68"/>
      <c r="P18" s="68"/>
      <c r="S18" s="99" t="s">
        <v>62</v>
      </c>
      <c r="T18" s="99"/>
      <c r="U18" s="100"/>
      <c r="V18" s="100"/>
      <c r="W18" s="100"/>
      <c r="X18" s="100"/>
      <c r="Y18" s="97">
        <v>1481</v>
      </c>
      <c r="Z18" s="97">
        <v>1611</v>
      </c>
      <c r="AB18" s="101">
        <f t="shared" si="2"/>
        <v>4.5116445798653506E-3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99" t="s">
        <v>63</v>
      </c>
      <c r="T19" s="99"/>
      <c r="U19" s="100"/>
      <c r="V19" s="100"/>
      <c r="W19" s="100"/>
      <c r="X19" s="100"/>
      <c r="Y19" s="97">
        <v>15823</v>
      </c>
      <c r="Z19" s="97">
        <v>18189</v>
      </c>
      <c r="AB19" s="101">
        <f t="shared" si="2"/>
        <v>5.0938735731328906E-2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99" t="s">
        <v>64</v>
      </c>
      <c r="T20" s="99"/>
      <c r="U20" s="100"/>
      <c r="V20" s="100"/>
      <c r="W20" s="100"/>
      <c r="X20" s="100"/>
      <c r="Y20" s="97">
        <v>4817</v>
      </c>
      <c r="Z20" s="97">
        <v>4649</v>
      </c>
      <c r="AB20" s="101">
        <f t="shared" si="2"/>
        <v>1.3019637276098086E-2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99" t="s">
        <v>65</v>
      </c>
      <c r="T21" s="99"/>
      <c r="U21" s="100"/>
      <c r="V21" s="100"/>
      <c r="W21" s="100"/>
      <c r="X21" s="100"/>
      <c r="Y21" s="97">
        <v>25501</v>
      </c>
      <c r="Z21" s="97">
        <v>26276</v>
      </c>
      <c r="AB21" s="101">
        <f t="shared" si="2"/>
        <v>7.3586575406916169E-2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99" t="s">
        <v>66</v>
      </c>
      <c r="T22" s="99"/>
      <c r="U22" s="100"/>
      <c r="V22" s="100"/>
      <c r="W22" s="100"/>
      <c r="X22" s="100"/>
      <c r="Y22" s="97">
        <v>28549</v>
      </c>
      <c r="Z22" s="97">
        <v>29947</v>
      </c>
      <c r="AB22" s="101">
        <f t="shared" si="2"/>
        <v>8.3867299958552244E-2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99" t="s">
        <v>67</v>
      </c>
      <c r="T23" s="99"/>
      <c r="U23" s="100"/>
      <c r="V23" s="100"/>
      <c r="W23" s="100"/>
      <c r="X23" s="100"/>
      <c r="Y23" s="97">
        <v>6423</v>
      </c>
      <c r="Z23" s="97">
        <v>6961</v>
      </c>
      <c r="AB23" s="101">
        <f t="shared" si="2"/>
        <v>1.9494449360920364E-2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99" t="s">
        <v>68</v>
      </c>
      <c r="T24" s="99"/>
      <c r="U24" s="100"/>
      <c r="V24" s="100"/>
      <c r="W24" s="100"/>
      <c r="X24" s="100"/>
      <c r="Y24" s="97">
        <v>5358</v>
      </c>
      <c r="Z24" s="97">
        <v>5659</v>
      </c>
      <c r="AB24" s="101">
        <f t="shared" si="2"/>
        <v>1.5848166776820622E-2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99" t="s">
        <v>69</v>
      </c>
      <c r="T25" s="99"/>
      <c r="U25" s="100"/>
      <c r="V25" s="100"/>
      <c r="W25" s="100"/>
      <c r="X25" s="100"/>
      <c r="Y25" s="97">
        <v>6721</v>
      </c>
      <c r="Z25" s="97">
        <v>6747</v>
      </c>
      <c r="AB25" s="101">
        <f t="shared" si="2"/>
        <v>1.8895137169678163E-2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99" t="s">
        <v>70</v>
      </c>
      <c r="T26" s="99"/>
      <c r="U26" s="100"/>
      <c r="V26" s="100"/>
      <c r="W26" s="100"/>
      <c r="X26" s="100"/>
      <c r="Y26" s="97">
        <v>5496</v>
      </c>
      <c r="Z26" s="97">
        <v>5861</v>
      </c>
      <c r="AB26" s="101">
        <f t="shared" si="2"/>
        <v>1.6413872676965129E-2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99" t="s">
        <v>71</v>
      </c>
      <c r="T27" s="99"/>
      <c r="U27" s="100"/>
      <c r="V27" s="100"/>
      <c r="W27" s="100"/>
      <c r="X27" s="100"/>
      <c r="Y27" s="97">
        <v>34127</v>
      </c>
      <c r="Z27" s="97">
        <v>37044</v>
      </c>
      <c r="AB27" s="101">
        <f t="shared" si="2"/>
        <v>0.10374262061857979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99" t="s">
        <v>72</v>
      </c>
      <c r="T28" s="99"/>
      <c r="U28" s="100"/>
      <c r="V28" s="100"/>
      <c r="W28" s="100"/>
      <c r="X28" s="100"/>
      <c r="Y28" s="97">
        <v>25980</v>
      </c>
      <c r="Z28" s="97">
        <v>29054</v>
      </c>
      <c r="AB28" s="101">
        <f t="shared" si="2"/>
        <v>8.1366431796032215E-2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99" t="s">
        <v>73</v>
      </c>
      <c r="T29" s="99"/>
      <c r="U29" s="100"/>
      <c r="V29" s="100"/>
      <c r="W29" s="100"/>
      <c r="X29" s="100"/>
      <c r="Y29" s="97">
        <v>91196</v>
      </c>
      <c r="Z29" s="97">
        <v>92041</v>
      </c>
      <c r="AB29" s="101">
        <f t="shared" si="2"/>
        <v>0.25776305324356719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99" t="s">
        <v>74</v>
      </c>
      <c r="T30" s="99"/>
      <c r="U30" s="100"/>
      <c r="V30" s="100"/>
      <c r="W30" s="100"/>
      <c r="X30" s="100"/>
      <c r="Y30" s="97">
        <v>21101</v>
      </c>
      <c r="Z30" s="97">
        <v>22617</v>
      </c>
      <c r="AB30" s="101">
        <f t="shared" si="2"/>
        <v>6.3339457146377801E-2</v>
      </c>
    </row>
    <row r="31" spans="1:28" ht="15.75" customHeight="1" x14ac:dyDescent="0.25">
      <c r="A31" s="68" t="str">
        <f>"Distribution of employee jobs per industry "&amp;"("&amp;Z2&amp;") *"</f>
        <v>Distribution of employee jobs per industry (2017-18) *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S31" s="99" t="s">
        <v>75</v>
      </c>
      <c r="T31" s="99"/>
      <c r="U31" s="100"/>
      <c r="V31" s="100"/>
      <c r="W31" s="100"/>
      <c r="X31" s="100"/>
      <c r="Y31" s="97">
        <v>27301</v>
      </c>
      <c r="Z31" s="97">
        <v>29233</v>
      </c>
      <c r="AB31" s="101">
        <f t="shared" si="2"/>
        <v>8.1867725638239477E-2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99" t="s">
        <v>76</v>
      </c>
      <c r="T32" s="99"/>
      <c r="U32" s="100"/>
      <c r="V32" s="100"/>
      <c r="W32" s="100"/>
      <c r="X32" s="100"/>
      <c r="Y32" s="97">
        <v>7044</v>
      </c>
      <c r="Z32" s="97">
        <v>7985</v>
      </c>
      <c r="AB32" s="101">
        <f t="shared" si="2"/>
        <v>2.2362186201256875E-2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99" t="s">
        <v>77</v>
      </c>
      <c r="T33" s="99"/>
      <c r="U33" s="100"/>
      <c r="V33" s="100"/>
      <c r="W33" s="100"/>
      <c r="X33" s="100"/>
      <c r="Y33" s="97">
        <v>10630</v>
      </c>
      <c r="Z33" s="97">
        <v>11628</v>
      </c>
      <c r="AB33" s="101">
        <f t="shared" si="2"/>
        <v>3.2564496073664989E-2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02" t="s">
        <v>78</v>
      </c>
      <c r="T34" s="102"/>
      <c r="U34" s="103"/>
      <c r="V34" s="103"/>
      <c r="W34" s="103"/>
      <c r="X34" s="103"/>
      <c r="Y34" s="104">
        <v>345112</v>
      </c>
      <c r="Z34" s="104">
        <v>357076</v>
      </c>
      <c r="AA34" s="105"/>
      <c r="AB34" s="106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07"/>
      <c r="Z35" s="107"/>
      <c r="AB35" s="108"/>
      <c r="AC35" s="108"/>
      <c r="AD35" s="108"/>
      <c r="AE35" s="108"/>
      <c r="AF35" s="108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92" t="s">
        <v>87</v>
      </c>
      <c r="T36" s="92"/>
      <c r="AB36" s="109" t="s">
        <v>22</v>
      </c>
      <c r="AC36" s="91"/>
      <c r="AD36" s="91" t="s">
        <v>23</v>
      </c>
      <c r="AF36" s="91" t="s">
        <v>111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96" t="s">
        <v>10</v>
      </c>
      <c r="T37" s="97"/>
      <c r="U37" s="97"/>
      <c r="V37" s="97"/>
      <c r="W37" s="97"/>
      <c r="X37" s="97"/>
      <c r="Y37" s="97"/>
      <c r="Z37" s="97"/>
      <c r="AB37" s="94" t="str">
        <f>TEXT(Z37,"###,###")</f>
        <v/>
      </c>
      <c r="AD37" s="95" t="e">
        <f>Z37/Y37-1</f>
        <v>#DIV/0!</v>
      </c>
      <c r="AF37" s="95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96" t="s">
        <v>11</v>
      </c>
      <c r="T38" s="97"/>
      <c r="U38" s="97"/>
      <c r="V38" s="97"/>
      <c r="W38" s="97"/>
      <c r="X38" s="97"/>
      <c r="Y38" s="97"/>
      <c r="Z38" s="97"/>
      <c r="AB38" s="94" t="str">
        <f>TEXT(Z38,"###,###")</f>
        <v/>
      </c>
      <c r="AD38" s="95" t="e">
        <f>Z38/Y38-1</f>
        <v>#DIV/0!</v>
      </c>
      <c r="AF38" s="95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96" t="s">
        <v>12</v>
      </c>
      <c r="Y39" s="97"/>
      <c r="Z39" s="97"/>
      <c r="AB39" s="94"/>
      <c r="AD39" s="101"/>
      <c r="AF39" s="94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96" t="s">
        <v>29</v>
      </c>
      <c r="T40" s="97"/>
      <c r="U40" s="97"/>
      <c r="V40" s="97"/>
      <c r="W40" s="97"/>
      <c r="X40" s="97"/>
      <c r="Y40" s="97"/>
      <c r="Z40" s="97"/>
      <c r="AB40" s="109"/>
      <c r="AC40" s="91"/>
      <c r="AD40" s="91" t="s">
        <v>28</v>
      </c>
      <c r="AE40" s="91"/>
      <c r="AF40" s="91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10" t="s">
        <v>108</v>
      </c>
      <c r="AD41" s="111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83" t="s">
        <v>30</v>
      </c>
      <c r="T42" s="83"/>
      <c r="AB42" s="110" t="s">
        <v>109</v>
      </c>
      <c r="AD42" s="111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83" t="s">
        <v>31</v>
      </c>
      <c r="T43" s="83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99" t="s">
        <v>32</v>
      </c>
      <c r="T44" s="99"/>
      <c r="U44" s="97">
        <v>0</v>
      </c>
      <c r="V44" s="97">
        <v>0</v>
      </c>
      <c r="W44" s="97">
        <v>0</v>
      </c>
      <c r="X44" s="97">
        <v>123</v>
      </c>
      <c r="Y44" s="97">
        <v>156</v>
      </c>
      <c r="Z44" s="97">
        <v>167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99" t="s">
        <v>33</v>
      </c>
      <c r="T45" s="99"/>
      <c r="U45" s="97">
        <v>0</v>
      </c>
      <c r="V45" s="97">
        <v>0</v>
      </c>
      <c r="W45" s="97">
        <v>0</v>
      </c>
      <c r="X45" s="97">
        <v>2680</v>
      </c>
      <c r="Y45" s="97">
        <v>2744</v>
      </c>
      <c r="Z45" s="97">
        <v>2994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99" t="s">
        <v>34</v>
      </c>
      <c r="T46" s="99"/>
      <c r="U46" s="97">
        <v>0</v>
      </c>
      <c r="V46" s="97">
        <v>0</v>
      </c>
      <c r="W46" s="97">
        <v>0</v>
      </c>
      <c r="X46" s="97">
        <v>9581</v>
      </c>
      <c r="Y46" s="97">
        <v>10323</v>
      </c>
      <c r="Z46" s="97">
        <v>10566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99" t="s">
        <v>35</v>
      </c>
      <c r="T47" s="99"/>
      <c r="U47" s="97">
        <v>0</v>
      </c>
      <c r="V47" s="97">
        <v>0</v>
      </c>
      <c r="W47" s="97">
        <v>0</v>
      </c>
      <c r="X47" s="97">
        <v>16688</v>
      </c>
      <c r="Y47" s="97">
        <v>17738</v>
      </c>
      <c r="Z47" s="97">
        <v>18139</v>
      </c>
    </row>
    <row r="48" spans="1:32" ht="16.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S48" s="99" t="s">
        <v>36</v>
      </c>
      <c r="T48" s="99"/>
      <c r="U48" s="97">
        <v>0</v>
      </c>
      <c r="V48" s="97">
        <v>0</v>
      </c>
      <c r="W48" s="97">
        <v>0</v>
      </c>
      <c r="X48" s="97">
        <v>23219</v>
      </c>
      <c r="Y48" s="97">
        <v>24114</v>
      </c>
      <c r="Z48" s="97">
        <v>25232</v>
      </c>
    </row>
    <row r="49" spans="1:26" ht="15" customHeight="1" x14ac:dyDescent="0.25">
      <c r="A49" s="69" t="str">
        <f>"Number of jobs by age and sex of job holders in "&amp;S1&amp;" ("&amp;Z2&amp;") *"</f>
        <v>Number of jobs by age and sex of job holders in Australian Capital Territory (2017-18) *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S49" s="99" t="s">
        <v>37</v>
      </c>
      <c r="T49" s="99"/>
      <c r="U49" s="97">
        <v>0</v>
      </c>
      <c r="V49" s="97">
        <v>0</v>
      </c>
      <c r="W49" s="97">
        <v>0</v>
      </c>
      <c r="X49" s="97">
        <v>22990</v>
      </c>
      <c r="Y49" s="97">
        <v>23918</v>
      </c>
      <c r="Z49" s="97">
        <v>24693</v>
      </c>
    </row>
    <row r="50" spans="1:26" ht="15" customHeight="1" x14ac:dyDescent="0.25">
      <c r="A50" s="5"/>
      <c r="S50" s="99" t="s">
        <v>38</v>
      </c>
      <c r="T50" s="99"/>
      <c r="U50" s="97">
        <v>0</v>
      </c>
      <c r="V50" s="97">
        <v>0</v>
      </c>
      <c r="W50" s="97">
        <v>0</v>
      </c>
      <c r="X50" s="97">
        <v>19615</v>
      </c>
      <c r="Y50" s="97">
        <v>20995</v>
      </c>
      <c r="Z50" s="97">
        <v>22076</v>
      </c>
    </row>
    <row r="51" spans="1:26" ht="15" customHeight="1" x14ac:dyDescent="0.25">
      <c r="S51" s="99" t="s">
        <v>39</v>
      </c>
      <c r="T51" s="99"/>
      <c r="U51" s="97">
        <v>0</v>
      </c>
      <c r="V51" s="97">
        <v>0</v>
      </c>
      <c r="W51" s="97">
        <v>0</v>
      </c>
      <c r="X51" s="97">
        <v>17188</v>
      </c>
      <c r="Y51" s="97">
        <v>17551</v>
      </c>
      <c r="Z51" s="97">
        <v>18153</v>
      </c>
    </row>
    <row r="52" spans="1:26" ht="15" customHeight="1" x14ac:dyDescent="0.25">
      <c r="A52" s="3"/>
      <c r="B52" s="3"/>
      <c r="C52" s="3"/>
      <c r="D52" s="4"/>
      <c r="E52" s="7"/>
      <c r="S52" s="99" t="s">
        <v>40</v>
      </c>
      <c r="T52" s="99"/>
      <c r="U52" s="97">
        <v>0</v>
      </c>
      <c r="V52" s="97">
        <v>0</v>
      </c>
      <c r="W52" s="97">
        <v>0</v>
      </c>
      <c r="X52" s="97">
        <v>15374</v>
      </c>
      <c r="Y52" s="97">
        <v>16192</v>
      </c>
      <c r="Z52" s="97">
        <v>16924</v>
      </c>
    </row>
    <row r="53" spans="1:26" ht="15" customHeight="1" x14ac:dyDescent="0.25">
      <c r="A53" s="3"/>
      <c r="B53" s="3"/>
      <c r="C53" s="3"/>
      <c r="D53" s="4"/>
      <c r="E53" s="7"/>
      <c r="S53" s="99" t="s">
        <v>41</v>
      </c>
      <c r="T53" s="99"/>
      <c r="U53" s="97">
        <v>0</v>
      </c>
      <c r="V53" s="97">
        <v>0</v>
      </c>
      <c r="W53" s="97">
        <v>0</v>
      </c>
      <c r="X53" s="97">
        <v>13248</v>
      </c>
      <c r="Y53" s="97">
        <v>13566</v>
      </c>
      <c r="Z53" s="97">
        <v>13921</v>
      </c>
    </row>
    <row r="54" spans="1:26" ht="15" customHeight="1" x14ac:dyDescent="0.25">
      <c r="A54" s="3"/>
      <c r="B54" s="3"/>
      <c r="C54" s="3"/>
      <c r="D54" s="4"/>
      <c r="E54" s="7"/>
      <c r="S54" s="99" t="s">
        <v>42</v>
      </c>
      <c r="T54" s="99"/>
      <c r="U54" s="97">
        <v>0</v>
      </c>
      <c r="V54" s="97">
        <v>0</v>
      </c>
      <c r="W54" s="97">
        <v>0</v>
      </c>
      <c r="X54" s="97">
        <v>10919</v>
      </c>
      <c r="Y54" s="97">
        <v>11407</v>
      </c>
      <c r="Z54" s="97">
        <v>11576</v>
      </c>
    </row>
    <row r="55" spans="1:26" ht="15" customHeight="1" x14ac:dyDescent="0.25">
      <c r="A55" s="1"/>
      <c r="B55" s="1"/>
      <c r="C55" s="1"/>
      <c r="D55" s="1"/>
      <c r="E55" s="1"/>
      <c r="S55" s="99" t="s">
        <v>43</v>
      </c>
      <c r="T55" s="99"/>
      <c r="U55" s="97">
        <v>0</v>
      </c>
      <c r="V55" s="97">
        <v>0</v>
      </c>
      <c r="W55" s="97">
        <v>0</v>
      </c>
      <c r="X55" s="97">
        <v>7505</v>
      </c>
      <c r="Y55" s="97">
        <v>7645</v>
      </c>
      <c r="Z55" s="97">
        <v>7809</v>
      </c>
    </row>
    <row r="56" spans="1:26" ht="15" customHeight="1" x14ac:dyDescent="0.25">
      <c r="A56" s="8"/>
      <c r="B56" s="3"/>
      <c r="C56" s="3"/>
      <c r="D56" s="3"/>
      <c r="E56" s="3"/>
      <c r="S56" s="99" t="s">
        <v>44</v>
      </c>
      <c r="T56" s="99"/>
      <c r="U56" s="97">
        <v>0</v>
      </c>
      <c r="V56" s="97">
        <v>0</v>
      </c>
      <c r="W56" s="97">
        <v>0</v>
      </c>
      <c r="X56" s="97">
        <v>4364</v>
      </c>
      <c r="Y56" s="97">
        <v>4407</v>
      </c>
      <c r="Z56" s="97">
        <v>4465</v>
      </c>
    </row>
    <row r="57" spans="1:26" ht="15" customHeight="1" x14ac:dyDescent="0.25">
      <c r="A57" s="3"/>
      <c r="B57" s="3"/>
      <c r="C57" s="3"/>
      <c r="D57" s="3"/>
      <c r="E57" s="3"/>
      <c r="S57" s="99" t="s">
        <v>45</v>
      </c>
      <c r="T57" s="99"/>
      <c r="U57" s="97">
        <v>0</v>
      </c>
      <c r="V57" s="97">
        <v>0</v>
      </c>
      <c r="W57" s="97">
        <v>0</v>
      </c>
      <c r="X57" s="97">
        <v>1665</v>
      </c>
      <c r="Y57" s="97">
        <v>1916</v>
      </c>
      <c r="Z57" s="97">
        <v>2018</v>
      </c>
    </row>
    <row r="58" spans="1:26" ht="15" customHeight="1" x14ac:dyDescent="0.25">
      <c r="A58" s="3"/>
      <c r="B58" s="3"/>
      <c r="C58" s="3"/>
      <c r="D58" s="9"/>
      <c r="E58" s="7"/>
      <c r="S58" s="99" t="s">
        <v>46</v>
      </c>
      <c r="T58" s="99"/>
      <c r="U58" s="97">
        <v>0</v>
      </c>
      <c r="V58" s="97">
        <v>0</v>
      </c>
      <c r="W58" s="97">
        <v>0</v>
      </c>
      <c r="X58" s="97">
        <v>592</v>
      </c>
      <c r="Y58" s="97">
        <v>685</v>
      </c>
      <c r="Z58" s="97">
        <v>680</v>
      </c>
    </row>
    <row r="59" spans="1:26" ht="15" customHeight="1" x14ac:dyDescent="0.25">
      <c r="A59" s="3"/>
      <c r="B59" s="3"/>
      <c r="C59" s="3"/>
      <c r="D59" s="9"/>
      <c r="E59" s="7"/>
      <c r="S59" s="99" t="s">
        <v>47</v>
      </c>
      <c r="T59" s="99"/>
      <c r="U59" s="97">
        <v>0</v>
      </c>
      <c r="V59" s="97">
        <v>0</v>
      </c>
      <c r="W59" s="97">
        <v>0</v>
      </c>
      <c r="X59" s="97">
        <v>257</v>
      </c>
      <c r="Y59" s="97">
        <v>271</v>
      </c>
      <c r="Z59" s="97">
        <v>285</v>
      </c>
    </row>
    <row r="60" spans="1:26" ht="15" customHeight="1" x14ac:dyDescent="0.25">
      <c r="A60" s="3"/>
      <c r="B60" s="3"/>
      <c r="C60" s="3"/>
      <c r="D60" s="9"/>
      <c r="E60" s="7"/>
      <c r="S60" s="99" t="s">
        <v>48</v>
      </c>
      <c r="T60" s="99"/>
      <c r="U60" s="97">
        <v>0</v>
      </c>
      <c r="V60" s="97">
        <v>0</v>
      </c>
      <c r="W60" s="97">
        <v>0</v>
      </c>
      <c r="X60" s="97">
        <v>176</v>
      </c>
      <c r="Y60" s="97">
        <v>185</v>
      </c>
      <c r="Z60" s="97">
        <v>183</v>
      </c>
    </row>
    <row r="61" spans="1:26" ht="15" customHeight="1" x14ac:dyDescent="0.25">
      <c r="S61" s="102" t="s">
        <v>49</v>
      </c>
      <c r="T61" s="102"/>
      <c r="U61" s="97">
        <v>0</v>
      </c>
      <c r="V61" s="97">
        <v>0</v>
      </c>
      <c r="W61" s="97">
        <v>0</v>
      </c>
      <c r="X61" s="97">
        <v>166176</v>
      </c>
      <c r="Y61" s="97">
        <v>173818</v>
      </c>
      <c r="Z61" s="97">
        <v>179940</v>
      </c>
    </row>
    <row r="62" spans="1:26" x14ac:dyDescent="0.25">
      <c r="S62" s="83" t="s">
        <v>50</v>
      </c>
      <c r="T62" s="83"/>
    </row>
    <row r="63" spans="1:26" ht="15.7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S63" s="99" t="s">
        <v>32</v>
      </c>
      <c r="T63" s="99"/>
      <c r="U63" s="97">
        <v>0</v>
      </c>
      <c r="V63" s="97">
        <v>0</v>
      </c>
      <c r="W63" s="97">
        <v>0</v>
      </c>
      <c r="X63" s="97">
        <v>196</v>
      </c>
      <c r="Y63" s="97">
        <v>179</v>
      </c>
      <c r="Z63" s="97">
        <v>177</v>
      </c>
    </row>
    <row r="64" spans="1:26" ht="15.75" customHeight="1" x14ac:dyDescent="0.25">
      <c r="A64" s="69" t="str">
        <f>"Number of employed persons per occupation of main job by sex in "&amp;S1&amp;" ("&amp;Z2&amp;") *"</f>
        <v>Number of employed persons per occupation of main job by sex in Australian Capital Territory (2017-18) *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S64" s="99" t="s">
        <v>33</v>
      </c>
      <c r="T64" s="99"/>
      <c r="U64" s="97">
        <v>0</v>
      </c>
      <c r="V64" s="97">
        <v>0</v>
      </c>
      <c r="W64" s="97">
        <v>0</v>
      </c>
      <c r="X64" s="97">
        <v>3287</v>
      </c>
      <c r="Y64" s="97">
        <v>3497</v>
      </c>
      <c r="Z64" s="97">
        <v>3747</v>
      </c>
    </row>
    <row r="65" spans="19:26" x14ac:dyDescent="0.25">
      <c r="S65" s="99" t="s">
        <v>34</v>
      </c>
      <c r="T65" s="99"/>
      <c r="U65" s="97">
        <v>0</v>
      </c>
      <c r="V65" s="97">
        <v>0</v>
      </c>
      <c r="W65" s="97">
        <v>0</v>
      </c>
      <c r="X65" s="97">
        <v>11085</v>
      </c>
      <c r="Y65" s="97">
        <v>11462</v>
      </c>
      <c r="Z65" s="97">
        <v>11880</v>
      </c>
    </row>
    <row r="66" spans="19:26" x14ac:dyDescent="0.25">
      <c r="S66" s="99" t="s">
        <v>35</v>
      </c>
      <c r="T66" s="99"/>
      <c r="U66" s="97">
        <v>0</v>
      </c>
      <c r="V66" s="97">
        <v>0</v>
      </c>
      <c r="W66" s="97">
        <v>0</v>
      </c>
      <c r="X66" s="97">
        <v>17901</v>
      </c>
      <c r="Y66" s="97">
        <v>18860</v>
      </c>
      <c r="Z66" s="97">
        <v>19200</v>
      </c>
    </row>
    <row r="67" spans="19:26" x14ac:dyDescent="0.25">
      <c r="S67" s="99" t="s">
        <v>36</v>
      </c>
      <c r="T67" s="99"/>
      <c r="U67" s="97">
        <v>0</v>
      </c>
      <c r="V67" s="97">
        <v>0</v>
      </c>
      <c r="W67" s="97">
        <v>0</v>
      </c>
      <c r="X67" s="97">
        <v>22726</v>
      </c>
      <c r="Y67" s="97">
        <v>23616</v>
      </c>
      <c r="Z67" s="97">
        <v>24735</v>
      </c>
    </row>
    <row r="68" spans="19:26" x14ac:dyDescent="0.25">
      <c r="S68" s="99" t="s">
        <v>37</v>
      </c>
      <c r="T68" s="99"/>
      <c r="U68" s="97">
        <v>0</v>
      </c>
      <c r="V68" s="97">
        <v>0</v>
      </c>
      <c r="W68" s="97">
        <v>0</v>
      </c>
      <c r="X68" s="97">
        <v>21330</v>
      </c>
      <c r="Y68" s="97">
        <v>22219</v>
      </c>
      <c r="Z68" s="97">
        <v>23145</v>
      </c>
    </row>
    <row r="69" spans="19:26" x14ac:dyDescent="0.25">
      <c r="S69" s="99" t="s">
        <v>38</v>
      </c>
      <c r="T69" s="99"/>
      <c r="U69" s="97">
        <v>0</v>
      </c>
      <c r="V69" s="97">
        <v>0</v>
      </c>
      <c r="W69" s="97">
        <v>0</v>
      </c>
      <c r="X69" s="97">
        <v>17886</v>
      </c>
      <c r="Y69" s="97">
        <v>19153</v>
      </c>
      <c r="Z69" s="97">
        <v>20527</v>
      </c>
    </row>
    <row r="70" spans="19:26" x14ac:dyDescent="0.25">
      <c r="S70" s="99" t="s">
        <v>39</v>
      </c>
      <c r="T70" s="99"/>
      <c r="U70" s="97">
        <v>0</v>
      </c>
      <c r="V70" s="97">
        <v>0</v>
      </c>
      <c r="W70" s="97">
        <v>0</v>
      </c>
      <c r="X70" s="97">
        <v>16756</v>
      </c>
      <c r="Y70" s="97">
        <v>17042</v>
      </c>
      <c r="Z70" s="97">
        <v>17205</v>
      </c>
    </row>
    <row r="71" spans="19:26" x14ac:dyDescent="0.25">
      <c r="S71" s="99" t="s">
        <v>40</v>
      </c>
      <c r="T71" s="99"/>
      <c r="U71" s="97">
        <v>0</v>
      </c>
      <c r="V71" s="97">
        <v>0</v>
      </c>
      <c r="W71" s="97">
        <v>0</v>
      </c>
      <c r="X71" s="97">
        <v>15509</v>
      </c>
      <c r="Y71" s="97">
        <v>16264</v>
      </c>
      <c r="Z71" s="97">
        <v>16898</v>
      </c>
    </row>
    <row r="72" spans="19:26" x14ac:dyDescent="0.25">
      <c r="S72" s="99" t="s">
        <v>41</v>
      </c>
      <c r="T72" s="99"/>
      <c r="U72" s="97">
        <v>0</v>
      </c>
      <c r="V72" s="97">
        <v>0</v>
      </c>
      <c r="W72" s="97">
        <v>0</v>
      </c>
      <c r="X72" s="97">
        <v>14013</v>
      </c>
      <c r="Y72" s="97">
        <v>14085</v>
      </c>
      <c r="Z72" s="97">
        <v>14195</v>
      </c>
    </row>
    <row r="73" spans="19:26" x14ac:dyDescent="0.25">
      <c r="S73" s="99" t="s">
        <v>42</v>
      </c>
      <c r="T73" s="99"/>
      <c r="U73" s="97">
        <v>0</v>
      </c>
      <c r="V73" s="97">
        <v>0</v>
      </c>
      <c r="W73" s="97">
        <v>0</v>
      </c>
      <c r="X73" s="97">
        <v>11218</v>
      </c>
      <c r="Y73" s="97">
        <v>11687</v>
      </c>
      <c r="Z73" s="97">
        <v>11761</v>
      </c>
    </row>
    <row r="74" spans="19:26" x14ac:dyDescent="0.25">
      <c r="S74" s="99" t="s">
        <v>43</v>
      </c>
      <c r="T74" s="99"/>
      <c r="U74" s="97">
        <v>0</v>
      </c>
      <c r="V74" s="97">
        <v>0</v>
      </c>
      <c r="W74" s="97">
        <v>0</v>
      </c>
      <c r="X74" s="97">
        <v>7317</v>
      </c>
      <c r="Y74" s="97">
        <v>7356</v>
      </c>
      <c r="Z74" s="97">
        <v>7477</v>
      </c>
    </row>
    <row r="75" spans="19:26" x14ac:dyDescent="0.25">
      <c r="S75" s="99" t="s">
        <v>44</v>
      </c>
      <c r="T75" s="99"/>
      <c r="U75" s="97">
        <v>0</v>
      </c>
      <c r="V75" s="97">
        <v>0</v>
      </c>
      <c r="W75" s="97">
        <v>0</v>
      </c>
      <c r="X75" s="97">
        <v>3504</v>
      </c>
      <c r="Y75" s="97">
        <v>3598</v>
      </c>
      <c r="Z75" s="97">
        <v>3737</v>
      </c>
    </row>
    <row r="76" spans="19:26" x14ac:dyDescent="0.25">
      <c r="S76" s="99" t="s">
        <v>45</v>
      </c>
      <c r="T76" s="99"/>
      <c r="U76" s="97">
        <v>0</v>
      </c>
      <c r="V76" s="97">
        <v>0</v>
      </c>
      <c r="W76" s="97">
        <v>0</v>
      </c>
      <c r="X76" s="97">
        <v>1155</v>
      </c>
      <c r="Y76" s="97">
        <v>1305</v>
      </c>
      <c r="Z76" s="97">
        <v>1431</v>
      </c>
    </row>
    <row r="77" spans="19:26" x14ac:dyDescent="0.25">
      <c r="S77" s="99" t="s">
        <v>46</v>
      </c>
      <c r="T77" s="99"/>
      <c r="U77" s="97">
        <v>0</v>
      </c>
      <c r="V77" s="97">
        <v>0</v>
      </c>
      <c r="W77" s="97">
        <v>0</v>
      </c>
      <c r="X77" s="97">
        <v>468</v>
      </c>
      <c r="Y77" s="97">
        <v>515</v>
      </c>
      <c r="Z77" s="97">
        <v>505</v>
      </c>
    </row>
    <row r="78" spans="19:26" x14ac:dyDescent="0.25">
      <c r="S78" s="99" t="s">
        <v>47</v>
      </c>
      <c r="T78" s="99"/>
      <c r="U78" s="97">
        <v>0</v>
      </c>
      <c r="V78" s="97">
        <v>0</v>
      </c>
      <c r="W78" s="97">
        <v>0</v>
      </c>
      <c r="X78" s="97">
        <v>236</v>
      </c>
      <c r="Y78" s="97">
        <v>238</v>
      </c>
      <c r="Z78" s="97">
        <v>247</v>
      </c>
    </row>
    <row r="79" spans="19:26" x14ac:dyDescent="0.25">
      <c r="S79" s="99" t="s">
        <v>48</v>
      </c>
      <c r="T79" s="99"/>
      <c r="U79" s="97">
        <v>0</v>
      </c>
      <c r="V79" s="97">
        <v>0</v>
      </c>
      <c r="W79" s="97">
        <v>0</v>
      </c>
      <c r="X79" s="97">
        <v>224</v>
      </c>
      <c r="Y79" s="97">
        <v>218</v>
      </c>
      <c r="Z79" s="97">
        <v>218</v>
      </c>
    </row>
    <row r="80" spans="19:26" x14ac:dyDescent="0.25">
      <c r="S80" s="102" t="s">
        <v>49</v>
      </c>
      <c r="T80" s="102"/>
      <c r="U80" s="97">
        <v>0</v>
      </c>
      <c r="V80" s="97">
        <v>0</v>
      </c>
      <c r="W80" s="97">
        <v>0</v>
      </c>
      <c r="X80" s="97">
        <v>164809</v>
      </c>
      <c r="Y80" s="97">
        <v>171294</v>
      </c>
      <c r="Z80" s="97">
        <v>177130</v>
      </c>
    </row>
    <row r="81" spans="1:32" x14ac:dyDescent="0.25">
      <c r="S81" s="112" t="s">
        <v>51</v>
      </c>
      <c r="T81" s="112"/>
      <c r="Y81" s="107"/>
      <c r="Z81" s="107"/>
      <c r="AB81" s="113"/>
      <c r="AC81" s="113"/>
      <c r="AD81" s="113"/>
      <c r="AE81" s="113"/>
      <c r="AF81" s="113"/>
    </row>
    <row r="82" spans="1:32" ht="15.75" customHeight="1" x14ac:dyDescent="0.25">
      <c r="A82" s="70"/>
      <c r="B82" s="70"/>
      <c r="C82" s="125" t="str">
        <f>S1</f>
        <v>Australian Capital Territory</v>
      </c>
      <c r="D82" s="125"/>
      <c r="E82" s="125"/>
      <c r="F82" s="125"/>
      <c r="G82" s="125"/>
      <c r="H82" s="117"/>
      <c r="I82" s="117"/>
      <c r="J82" s="126"/>
      <c r="K82" s="126"/>
      <c r="L82" s="126"/>
      <c r="M82" s="126"/>
      <c r="N82" s="126"/>
      <c r="O82" s="126"/>
      <c r="S82" s="114" t="s">
        <v>31</v>
      </c>
      <c r="T82" s="114"/>
    </row>
    <row r="83" spans="1:32" ht="15" customHeight="1" x14ac:dyDescent="0.25">
      <c r="A83" s="70"/>
      <c r="B83" s="70"/>
      <c r="C83" s="71"/>
      <c r="D83" s="127" t="s">
        <v>0</v>
      </c>
      <c r="E83" s="127"/>
      <c r="F83" s="127" t="s">
        <v>121</v>
      </c>
      <c r="G83" s="127"/>
      <c r="H83" s="82"/>
      <c r="I83" s="82"/>
      <c r="J83" s="82"/>
      <c r="K83" s="82"/>
      <c r="L83" s="128"/>
      <c r="M83" s="128"/>
      <c r="N83" s="128"/>
      <c r="O83" s="128"/>
      <c r="S83" s="99" t="s">
        <v>52</v>
      </c>
      <c r="T83" s="99"/>
      <c r="U83" s="97">
        <v>0</v>
      </c>
      <c r="V83" s="97">
        <v>0</v>
      </c>
      <c r="W83" s="97">
        <v>0</v>
      </c>
      <c r="X83" s="97">
        <v>20944</v>
      </c>
      <c r="Y83" s="97">
        <v>21755</v>
      </c>
      <c r="Z83" s="97">
        <v>22676</v>
      </c>
      <c r="AD83" s="101"/>
    </row>
    <row r="84" spans="1:32" ht="15" customHeight="1" x14ac:dyDescent="0.25">
      <c r="A84" s="70"/>
      <c r="B84" s="70"/>
      <c r="C84" s="79" t="s">
        <v>1</v>
      </c>
      <c r="D84" s="127" t="s">
        <v>2</v>
      </c>
      <c r="E84" s="127"/>
      <c r="F84" s="127" t="s">
        <v>122</v>
      </c>
      <c r="G84" s="127"/>
      <c r="H84" s="82"/>
      <c r="I84" s="82"/>
      <c r="J84" s="82"/>
      <c r="K84" s="118"/>
      <c r="L84" s="128"/>
      <c r="M84" s="128"/>
      <c r="N84" s="128"/>
      <c r="O84" s="128"/>
      <c r="S84" s="99" t="s">
        <v>53</v>
      </c>
      <c r="T84" s="99"/>
      <c r="U84" s="97">
        <v>0</v>
      </c>
      <c r="V84" s="97">
        <v>0</v>
      </c>
      <c r="W84" s="97">
        <v>0</v>
      </c>
      <c r="X84" s="97">
        <v>25437</v>
      </c>
      <c r="Y84" s="97">
        <v>26863</v>
      </c>
      <c r="Z84" s="97">
        <v>28134</v>
      </c>
    </row>
    <row r="85" spans="1:32" ht="15" customHeight="1" x14ac:dyDescent="0.25">
      <c r="A85" s="72" t="s">
        <v>3</v>
      </c>
      <c r="B85" s="72"/>
      <c r="C85" s="80" t="str">
        <f t="shared" ref="C85:C90" si="3">AB4</f>
        <v>357,076</v>
      </c>
      <c r="D85" s="73">
        <f t="shared" ref="D85:D90" si="4">AD4</f>
        <v>3.4667006652912669E-2</v>
      </c>
      <c r="E85" s="74">
        <f t="shared" ref="E85:E90" si="5">AD4</f>
        <v>3.4667006652912669E-2</v>
      </c>
      <c r="F85" s="73">
        <f t="shared" ref="F85:F90" si="6">AF4</f>
        <v>0.11385755639848272</v>
      </c>
      <c r="G85" s="74">
        <f t="shared" ref="G85:G90" si="7">AF4</f>
        <v>0.11385755639848272</v>
      </c>
      <c r="H85" s="78"/>
      <c r="I85" s="78"/>
      <c r="J85" s="130"/>
      <c r="K85" s="130"/>
      <c r="L85" s="73"/>
      <c r="M85" s="74"/>
      <c r="N85" s="73"/>
      <c r="O85" s="74"/>
      <c r="S85" s="99" t="s">
        <v>115</v>
      </c>
      <c r="T85" s="99"/>
      <c r="U85" s="97">
        <v>0</v>
      </c>
      <c r="V85" s="97">
        <v>0</v>
      </c>
      <c r="W85" s="97">
        <v>0</v>
      </c>
      <c r="X85" s="97">
        <v>14203</v>
      </c>
      <c r="Y85" s="97">
        <v>15131</v>
      </c>
      <c r="Z85" s="97">
        <v>15973</v>
      </c>
    </row>
    <row r="86" spans="1:32" ht="15" customHeight="1" x14ac:dyDescent="0.25">
      <c r="A86" s="75" t="s">
        <v>4</v>
      </c>
      <c r="B86" s="72"/>
      <c r="C86" s="80" t="str">
        <f t="shared" si="3"/>
        <v>179,940</v>
      </c>
      <c r="D86" s="73">
        <f t="shared" si="4"/>
        <v>3.5220748138857783E-2</v>
      </c>
      <c r="E86" s="74">
        <f t="shared" si="5"/>
        <v>3.5220748138857783E-2</v>
      </c>
      <c r="F86" s="73">
        <f t="shared" si="6"/>
        <v>0.1127051461221662</v>
      </c>
      <c r="G86" s="74">
        <f t="shared" si="7"/>
        <v>0.1127051461221662</v>
      </c>
      <c r="H86" s="78"/>
      <c r="I86" s="78"/>
      <c r="J86" s="130"/>
      <c r="K86" s="130"/>
      <c r="L86" s="73"/>
      <c r="M86" s="74"/>
      <c r="N86" s="73"/>
      <c r="O86" s="74"/>
      <c r="S86" s="99" t="s">
        <v>116</v>
      </c>
      <c r="T86" s="99"/>
      <c r="U86" s="97">
        <v>0</v>
      </c>
      <c r="V86" s="97">
        <v>0</v>
      </c>
      <c r="W86" s="97">
        <v>0</v>
      </c>
      <c r="X86" s="97">
        <v>8794</v>
      </c>
      <c r="Y86" s="97">
        <v>9383</v>
      </c>
      <c r="Z86" s="97">
        <v>10022</v>
      </c>
    </row>
    <row r="87" spans="1:32" ht="15" customHeight="1" x14ac:dyDescent="0.25">
      <c r="A87" s="75" t="s">
        <v>5</v>
      </c>
      <c r="B87" s="72"/>
      <c r="C87" s="80" t="str">
        <f t="shared" si="3"/>
        <v>177,130</v>
      </c>
      <c r="D87" s="73">
        <f t="shared" si="4"/>
        <v>3.4070078344833998E-2</v>
      </c>
      <c r="E87" s="74">
        <f t="shared" si="5"/>
        <v>3.4070078344833998E-2</v>
      </c>
      <c r="F87" s="73">
        <f t="shared" si="6"/>
        <v>0.11499288690813403</v>
      </c>
      <c r="G87" s="74">
        <f t="shared" si="7"/>
        <v>0.11499288690813403</v>
      </c>
      <c r="H87" s="78"/>
      <c r="I87" s="78"/>
      <c r="J87" s="130"/>
      <c r="K87" s="130"/>
      <c r="L87" s="73"/>
      <c r="M87" s="74"/>
      <c r="N87" s="73"/>
      <c r="O87" s="74"/>
      <c r="S87" s="99" t="s">
        <v>117</v>
      </c>
      <c r="T87" s="99"/>
      <c r="U87" s="97">
        <v>0</v>
      </c>
      <c r="V87" s="97">
        <v>0</v>
      </c>
      <c r="W87" s="97">
        <v>0</v>
      </c>
      <c r="X87" s="97">
        <v>12658</v>
      </c>
      <c r="Y87" s="97">
        <v>13554</v>
      </c>
      <c r="Z87" s="97">
        <v>13612</v>
      </c>
    </row>
    <row r="88" spans="1:32" ht="15" customHeight="1" x14ac:dyDescent="0.25">
      <c r="A88" s="72" t="s">
        <v>6</v>
      </c>
      <c r="B88" s="72"/>
      <c r="C88" s="80" t="str">
        <f t="shared" si="3"/>
        <v>254,640</v>
      </c>
      <c r="D88" s="73">
        <f t="shared" si="4"/>
        <v>3.6584124761350312E-2</v>
      </c>
      <c r="E88" s="74">
        <f t="shared" si="5"/>
        <v>3.6584124761350312E-2</v>
      </c>
      <c r="F88" s="73">
        <f t="shared" si="6"/>
        <v>9.7354438071269422E-2</v>
      </c>
      <c r="G88" s="74">
        <f t="shared" si="7"/>
        <v>9.7354438071269422E-2</v>
      </c>
      <c r="H88" s="78"/>
      <c r="I88" s="78"/>
      <c r="J88" s="130"/>
      <c r="K88" s="130"/>
      <c r="L88" s="73"/>
      <c r="M88" s="74"/>
      <c r="N88" s="73"/>
      <c r="O88" s="74"/>
      <c r="S88" s="99" t="s">
        <v>118</v>
      </c>
      <c r="T88" s="99"/>
      <c r="U88" s="97">
        <v>0</v>
      </c>
      <c r="V88" s="97">
        <v>0</v>
      </c>
      <c r="W88" s="97">
        <v>0</v>
      </c>
      <c r="X88" s="97">
        <v>5715</v>
      </c>
      <c r="Y88" s="97">
        <v>5969</v>
      </c>
      <c r="Z88" s="97">
        <v>6430</v>
      </c>
    </row>
    <row r="89" spans="1:32" ht="15" customHeight="1" x14ac:dyDescent="0.25">
      <c r="A89" s="72" t="s">
        <v>99</v>
      </c>
      <c r="B89" s="72"/>
      <c r="C89" s="80" t="str">
        <f t="shared" si="3"/>
        <v>$55,999</v>
      </c>
      <c r="D89" s="73">
        <f t="shared" si="4"/>
        <v>1.7965410735473197E-2</v>
      </c>
      <c r="E89" s="74">
        <f t="shared" si="5"/>
        <v>1.7965410735473197E-2</v>
      </c>
      <c r="F89" s="73">
        <f t="shared" si="6"/>
        <v>0.13069902677381573</v>
      </c>
      <c r="G89" s="74">
        <f t="shared" si="7"/>
        <v>0.13069902677381573</v>
      </c>
      <c r="H89" s="78"/>
      <c r="I89" s="78"/>
      <c r="J89" s="131"/>
      <c r="K89" s="131"/>
      <c r="L89" s="73"/>
      <c r="M89" s="74"/>
      <c r="N89" s="73"/>
      <c r="O89" s="74"/>
      <c r="S89" s="99" t="s">
        <v>119</v>
      </c>
      <c r="T89" s="99"/>
      <c r="U89" s="97">
        <v>0</v>
      </c>
      <c r="V89" s="97">
        <v>0</v>
      </c>
      <c r="W89" s="97">
        <v>0</v>
      </c>
      <c r="X89" s="97">
        <v>3659</v>
      </c>
      <c r="Y89" s="97">
        <v>3951</v>
      </c>
      <c r="Z89" s="97">
        <v>4287</v>
      </c>
    </row>
    <row r="90" spans="1:32" ht="15" customHeight="1" x14ac:dyDescent="0.25">
      <c r="A90" s="72" t="s">
        <v>7</v>
      </c>
      <c r="B90" s="72"/>
      <c r="C90" s="80" t="str">
        <f t="shared" si="3"/>
        <v>$18,577.9 mil</v>
      </c>
      <c r="D90" s="73">
        <f t="shared" si="4"/>
        <v>6.201473290846593E-2</v>
      </c>
      <c r="E90" s="74">
        <f t="shared" si="5"/>
        <v>6.201473290846593E-2</v>
      </c>
      <c r="F90" s="73">
        <f t="shared" si="6"/>
        <v>0.27366061372925476</v>
      </c>
      <c r="G90" s="74">
        <f t="shared" si="7"/>
        <v>0.27366061372925476</v>
      </c>
      <c r="H90" s="78"/>
      <c r="I90" s="78"/>
      <c r="J90" s="131"/>
      <c r="K90" s="131"/>
      <c r="L90" s="73"/>
      <c r="M90" s="74"/>
      <c r="N90" s="73"/>
      <c r="O90" s="74"/>
      <c r="S90" s="99" t="s">
        <v>54</v>
      </c>
      <c r="T90" s="99"/>
      <c r="U90" s="97">
        <v>0</v>
      </c>
      <c r="V90" s="97">
        <v>0</v>
      </c>
      <c r="W90" s="97">
        <v>0</v>
      </c>
      <c r="X90" s="97">
        <v>6903</v>
      </c>
      <c r="Y90" s="97">
        <v>7647</v>
      </c>
      <c r="Z90" s="97">
        <v>8398</v>
      </c>
    </row>
    <row r="91" spans="1:32" ht="15" customHeight="1" x14ac:dyDescent="0.25">
      <c r="H91" s="78"/>
      <c r="I91" s="78"/>
      <c r="J91" s="129"/>
      <c r="K91" s="129"/>
      <c r="L91" s="73"/>
      <c r="M91" s="74"/>
      <c r="N91" s="73"/>
      <c r="O91" s="74"/>
      <c r="S91" s="102" t="s">
        <v>49</v>
      </c>
      <c r="T91" s="102"/>
      <c r="U91" s="97">
        <v>0</v>
      </c>
      <c r="V91" s="97">
        <v>0</v>
      </c>
      <c r="W91" s="97">
        <v>0</v>
      </c>
      <c r="X91" s="97">
        <v>120421</v>
      </c>
      <c r="Y91" s="97">
        <v>124544</v>
      </c>
      <c r="Z91" s="97">
        <v>129012</v>
      </c>
    </row>
    <row r="92" spans="1:32" ht="15" customHeight="1" x14ac:dyDescent="0.25">
      <c r="A92" s="24" t="s">
        <v>125</v>
      </c>
      <c r="H92" s="78"/>
      <c r="I92" s="78"/>
      <c r="J92" s="129"/>
      <c r="K92" s="129"/>
      <c r="L92" s="73"/>
      <c r="M92" s="74"/>
      <c r="N92" s="73"/>
      <c r="O92" s="74"/>
      <c r="S92" s="114" t="s">
        <v>50</v>
      </c>
      <c r="T92" s="114"/>
    </row>
    <row r="93" spans="1:32" ht="15" customHeight="1" x14ac:dyDescent="0.25">
      <c r="A93" s="81" t="s">
        <v>123</v>
      </c>
      <c r="H93" s="78"/>
      <c r="I93" s="78"/>
      <c r="J93" s="78"/>
      <c r="K93" s="80"/>
      <c r="L93" s="73"/>
      <c r="M93" s="74"/>
      <c r="N93" s="73"/>
      <c r="O93" s="74"/>
      <c r="S93" s="99" t="s">
        <v>52</v>
      </c>
      <c r="T93" s="99"/>
      <c r="U93" s="97">
        <v>0</v>
      </c>
      <c r="V93" s="97">
        <v>0</v>
      </c>
      <c r="W93" s="97">
        <v>0</v>
      </c>
      <c r="X93" s="97">
        <v>16486</v>
      </c>
      <c r="Y93" s="97">
        <v>17429</v>
      </c>
      <c r="Z93" s="97">
        <v>18281</v>
      </c>
    </row>
    <row r="94" spans="1:32" ht="15" customHeight="1" x14ac:dyDescent="0.25">
      <c r="H94" s="78"/>
      <c r="I94" s="78"/>
      <c r="J94" s="78"/>
      <c r="K94" s="80"/>
      <c r="L94" s="73"/>
      <c r="M94" s="74"/>
      <c r="N94" s="73"/>
      <c r="O94" s="74"/>
      <c r="S94" s="99" t="s">
        <v>53</v>
      </c>
      <c r="T94" s="99"/>
      <c r="U94" s="97">
        <v>0</v>
      </c>
      <c r="V94" s="97">
        <v>0</v>
      </c>
      <c r="W94" s="97">
        <v>0</v>
      </c>
      <c r="X94" s="97">
        <v>26202</v>
      </c>
      <c r="Y94" s="97">
        <v>27691</v>
      </c>
      <c r="Z94" s="97">
        <v>29071</v>
      </c>
    </row>
    <row r="95" spans="1:32" ht="15" customHeight="1" x14ac:dyDescent="0.25">
      <c r="S95" s="99" t="s">
        <v>115</v>
      </c>
      <c r="T95" s="99"/>
      <c r="U95" s="97">
        <v>0</v>
      </c>
      <c r="V95" s="97">
        <v>0</v>
      </c>
      <c r="W95" s="97">
        <v>0</v>
      </c>
      <c r="X95" s="97">
        <v>2867</v>
      </c>
      <c r="Y95" s="97">
        <v>2976</v>
      </c>
      <c r="Z95" s="97">
        <v>3191</v>
      </c>
    </row>
    <row r="96" spans="1:32" ht="15" customHeight="1" x14ac:dyDescent="0.25">
      <c r="S96" s="99" t="s">
        <v>116</v>
      </c>
      <c r="T96" s="99"/>
      <c r="U96" s="97">
        <v>0</v>
      </c>
      <c r="V96" s="97">
        <v>0</v>
      </c>
      <c r="W96" s="97">
        <v>0</v>
      </c>
      <c r="X96" s="97">
        <v>12968</v>
      </c>
      <c r="Y96" s="97">
        <v>14169</v>
      </c>
      <c r="Z96" s="97">
        <v>15522</v>
      </c>
    </row>
    <row r="97" spans="1:32" ht="15" customHeight="1" x14ac:dyDescent="0.25">
      <c r="S97" s="99" t="s">
        <v>117</v>
      </c>
      <c r="T97" s="99"/>
      <c r="U97" s="97">
        <v>0</v>
      </c>
      <c r="V97" s="97">
        <v>0</v>
      </c>
      <c r="W97" s="97">
        <v>0</v>
      </c>
      <c r="X97" s="97">
        <v>28124</v>
      </c>
      <c r="Y97" s="97">
        <v>30205</v>
      </c>
      <c r="Z97" s="97">
        <v>30643</v>
      </c>
    </row>
    <row r="98" spans="1:32" ht="15" customHeight="1" x14ac:dyDescent="0.25">
      <c r="S98" s="99" t="s">
        <v>118</v>
      </c>
      <c r="T98" s="99"/>
      <c r="U98" s="97">
        <v>0</v>
      </c>
      <c r="V98" s="97">
        <v>0</v>
      </c>
      <c r="W98" s="97">
        <v>0</v>
      </c>
      <c r="X98" s="97">
        <v>7969</v>
      </c>
      <c r="Y98" s="97">
        <v>8250</v>
      </c>
      <c r="Z98" s="97">
        <v>8886</v>
      </c>
    </row>
    <row r="99" spans="1:32" ht="15" customHeight="1" x14ac:dyDescent="0.25">
      <c r="S99" s="99" t="s">
        <v>119</v>
      </c>
      <c r="T99" s="99"/>
      <c r="U99" s="97">
        <v>0</v>
      </c>
      <c r="V99" s="97">
        <v>0</v>
      </c>
      <c r="W99" s="97">
        <v>0</v>
      </c>
      <c r="X99" s="97">
        <v>315</v>
      </c>
      <c r="Y99" s="97">
        <v>357</v>
      </c>
      <c r="Z99" s="97">
        <v>401</v>
      </c>
    </row>
    <row r="100" spans="1:32" x14ac:dyDescent="0.25">
      <c r="A100" s="25"/>
      <c r="S100" s="99" t="s">
        <v>54</v>
      </c>
      <c r="T100" s="99"/>
      <c r="U100" s="97">
        <v>0</v>
      </c>
      <c r="V100" s="97">
        <v>0</v>
      </c>
      <c r="W100" s="97">
        <v>0</v>
      </c>
      <c r="X100" s="97">
        <v>3105</v>
      </c>
      <c r="Y100" s="97">
        <v>3452</v>
      </c>
      <c r="Z100" s="97">
        <v>3773</v>
      </c>
    </row>
    <row r="101" spans="1:32" x14ac:dyDescent="0.25">
      <c r="S101" s="102" t="s">
        <v>49</v>
      </c>
      <c r="T101" s="102"/>
      <c r="U101" s="97">
        <v>0</v>
      </c>
      <c r="V101" s="97">
        <v>0</v>
      </c>
      <c r="W101" s="97">
        <v>0</v>
      </c>
      <c r="X101" s="97">
        <v>117320</v>
      </c>
      <c r="Y101" s="97">
        <v>121109</v>
      </c>
      <c r="Z101" s="97">
        <v>125622</v>
      </c>
    </row>
    <row r="102" spans="1:32" x14ac:dyDescent="0.25">
      <c r="A102" s="26"/>
      <c r="S102" s="99"/>
      <c r="T102" s="99"/>
      <c r="Y102" s="107"/>
      <c r="Z102" s="107"/>
      <c r="AB102" s="113"/>
      <c r="AC102" s="113"/>
      <c r="AD102" s="113"/>
      <c r="AE102" s="113"/>
      <c r="AF102" s="113"/>
    </row>
    <row r="103" spans="1:32" x14ac:dyDescent="0.25">
      <c r="A103" s="27"/>
      <c r="S103" s="112" t="s">
        <v>14</v>
      </c>
      <c r="T103" s="112"/>
      <c r="U103" s="91" t="s">
        <v>56</v>
      </c>
      <c r="V103" s="91" t="s">
        <v>57</v>
      </c>
      <c r="W103" s="91" t="s">
        <v>58</v>
      </c>
      <c r="X103" s="91" t="s">
        <v>55</v>
      </c>
      <c r="Y103" s="91" t="s">
        <v>90</v>
      </c>
      <c r="Z103" s="91" t="s">
        <v>90</v>
      </c>
      <c r="AB103" s="109" t="s">
        <v>22</v>
      </c>
      <c r="AC103" s="91"/>
      <c r="AD103" s="91" t="s">
        <v>28</v>
      </c>
      <c r="AE103" s="91"/>
      <c r="AF103" s="91"/>
    </row>
    <row r="104" spans="1:32" x14ac:dyDescent="0.25">
      <c r="S104" s="99" t="s">
        <v>15</v>
      </c>
      <c r="T104" s="99"/>
      <c r="U104" s="97">
        <v>0</v>
      </c>
      <c r="V104" s="97">
        <v>0</v>
      </c>
      <c r="W104" s="97">
        <v>0</v>
      </c>
      <c r="X104" s="97">
        <v>185178</v>
      </c>
      <c r="Y104" s="97">
        <v>202368</v>
      </c>
      <c r="Z104" s="97">
        <v>213129</v>
      </c>
      <c r="AB104" s="94" t="str">
        <f>TEXT(Z104,"###,###")</f>
        <v>213,129</v>
      </c>
      <c r="AD104" s="115">
        <f>Z104/($Z$4)*100</f>
        <v>59.687293461335969</v>
      </c>
      <c r="AF104" s="94"/>
    </row>
    <row r="105" spans="1:32" x14ac:dyDescent="0.25">
      <c r="S105" s="99" t="s">
        <v>16</v>
      </c>
      <c r="T105" s="99"/>
      <c r="U105" s="97">
        <v>0</v>
      </c>
      <c r="V105" s="97">
        <v>0</v>
      </c>
      <c r="W105" s="97">
        <v>0</v>
      </c>
      <c r="X105" s="97">
        <v>123427</v>
      </c>
      <c r="Y105" s="97">
        <v>123732</v>
      </c>
      <c r="Z105" s="97">
        <v>123501</v>
      </c>
      <c r="AB105" s="94" t="str">
        <f>TEXT(Z105,"###,###")</f>
        <v>123,501</v>
      </c>
      <c r="AD105" s="115">
        <f>Z105/($Z$4)*100</f>
        <v>34.586754640468698</v>
      </c>
      <c r="AF105" s="94"/>
    </row>
    <row r="106" spans="1:32" x14ac:dyDescent="0.25">
      <c r="S106" s="102" t="s">
        <v>49</v>
      </c>
      <c r="T106" s="102"/>
      <c r="U106" s="104">
        <v>0</v>
      </c>
      <c r="V106" s="104">
        <v>0</v>
      </c>
      <c r="W106" s="104">
        <v>0</v>
      </c>
      <c r="X106" s="104">
        <v>308605</v>
      </c>
      <c r="Y106" s="104">
        <v>326100</v>
      </c>
      <c r="Z106" s="104">
        <v>336630</v>
      </c>
      <c r="AB106" s="94"/>
      <c r="AD106" s="115"/>
      <c r="AF106" s="94"/>
    </row>
    <row r="107" spans="1:32" x14ac:dyDescent="0.25">
      <c r="S107" s="112" t="s">
        <v>17</v>
      </c>
      <c r="T107" s="112"/>
      <c r="U107" s="97"/>
      <c r="V107" s="97"/>
      <c r="W107" s="97"/>
      <c r="X107" s="97"/>
      <c r="Y107" s="97"/>
      <c r="Z107" s="97"/>
    </row>
    <row r="108" spans="1:32" x14ac:dyDescent="0.25">
      <c r="S108" s="99" t="s">
        <v>18</v>
      </c>
      <c r="T108" s="99"/>
      <c r="U108" s="97">
        <v>0</v>
      </c>
      <c r="V108" s="97">
        <v>0</v>
      </c>
      <c r="W108" s="97">
        <v>0</v>
      </c>
      <c r="X108" s="97">
        <v>34501</v>
      </c>
      <c r="Y108" s="97">
        <v>37530</v>
      </c>
      <c r="Z108" s="97">
        <v>45491</v>
      </c>
      <c r="AB108" s="94" t="str">
        <f>TEXT(Z108,"###,###")</f>
        <v>45,491</v>
      </c>
      <c r="AD108" s="115">
        <f>Z108/($Z$4)*100</f>
        <v>12.739864902709789</v>
      </c>
      <c r="AF108" s="94"/>
    </row>
    <row r="109" spans="1:32" x14ac:dyDescent="0.25">
      <c r="S109" s="99" t="s">
        <v>19</v>
      </c>
      <c r="T109" s="99"/>
      <c r="U109" s="97">
        <v>0</v>
      </c>
      <c r="V109" s="97">
        <v>0</v>
      </c>
      <c r="W109" s="97">
        <v>0</v>
      </c>
      <c r="X109" s="97">
        <v>36646</v>
      </c>
      <c r="Y109" s="97">
        <v>39218</v>
      </c>
      <c r="Z109" s="97">
        <v>41033</v>
      </c>
      <c r="AB109" s="94" t="str">
        <f>TEXT(Z109,"###,###")</f>
        <v>41,033</v>
      </c>
      <c r="AD109" s="115">
        <f>Z109/($Z$4)*100</f>
        <v>11.491391188430475</v>
      </c>
      <c r="AF109" s="94"/>
    </row>
    <row r="110" spans="1:32" x14ac:dyDescent="0.25">
      <c r="S110" s="99" t="s">
        <v>20</v>
      </c>
      <c r="T110" s="99"/>
      <c r="U110" s="97">
        <v>0</v>
      </c>
      <c r="V110" s="97">
        <v>0</v>
      </c>
      <c r="W110" s="97">
        <v>0</v>
      </c>
      <c r="X110" s="97">
        <v>62254</v>
      </c>
      <c r="Y110" s="97">
        <v>69380</v>
      </c>
      <c r="Z110" s="97">
        <v>64841</v>
      </c>
      <c r="AB110" s="94" t="str">
        <f>TEXT(Z110,"###,###")</f>
        <v>64,841</v>
      </c>
      <c r="AD110" s="115">
        <f>Z110/($Z$4)*100</f>
        <v>18.158879342212863</v>
      </c>
      <c r="AF110" s="94"/>
    </row>
    <row r="111" spans="1:32" x14ac:dyDescent="0.25">
      <c r="S111" s="99" t="s">
        <v>21</v>
      </c>
      <c r="T111" s="99"/>
      <c r="U111" s="97">
        <v>0</v>
      </c>
      <c r="V111" s="97">
        <v>0</v>
      </c>
      <c r="W111" s="97">
        <v>0</v>
      </c>
      <c r="X111" s="97">
        <v>175204</v>
      </c>
      <c r="Y111" s="97">
        <v>179972</v>
      </c>
      <c r="Z111" s="97">
        <v>185265</v>
      </c>
      <c r="AB111" s="94" t="str">
        <f>TEXT(Z111,"###,###")</f>
        <v>185,265</v>
      </c>
      <c r="AD111" s="115">
        <f>Z111/($Z$4)*100</f>
        <v>51.883912668451536</v>
      </c>
      <c r="AF111" s="94"/>
    </row>
    <row r="112" spans="1:32" x14ac:dyDescent="0.25">
      <c r="S112" s="102" t="s">
        <v>49</v>
      </c>
      <c r="T112" s="102"/>
      <c r="U112" s="97">
        <v>0</v>
      </c>
      <c r="V112" s="97">
        <v>0</v>
      </c>
      <c r="W112" s="97">
        <v>0</v>
      </c>
      <c r="X112" s="97">
        <v>330985</v>
      </c>
      <c r="Y112" s="97">
        <v>345112</v>
      </c>
      <c r="Z112" s="97">
        <v>357076</v>
      </c>
    </row>
    <row r="113" spans="19:32" x14ac:dyDescent="0.25">
      <c r="AB113" s="109" t="s">
        <v>22</v>
      </c>
      <c r="AC113" s="91"/>
      <c r="AD113" s="91" t="s">
        <v>112</v>
      </c>
      <c r="AF113" s="91" t="s">
        <v>113</v>
      </c>
    </row>
    <row r="114" spans="19:32" x14ac:dyDescent="0.25">
      <c r="S114" s="99" t="s">
        <v>88</v>
      </c>
      <c r="T114" s="97"/>
      <c r="U114" s="97"/>
      <c r="V114" s="97"/>
      <c r="W114" s="97"/>
      <c r="X114" s="97"/>
      <c r="Y114" s="97"/>
      <c r="Z114" s="97"/>
      <c r="AB114" s="94" t="str">
        <f>TEXT(Z114,"###,###")</f>
        <v/>
      </c>
      <c r="AD114" s="95" t="e">
        <f>Z114/Y114-1</f>
        <v>#DIV/0!</v>
      </c>
      <c r="AF114" s="95" t="e">
        <f>Z114/T114-1</f>
        <v>#DIV/0!</v>
      </c>
    </row>
    <row r="115" spans="19:32" x14ac:dyDescent="0.25">
      <c r="S115" s="99" t="s">
        <v>89</v>
      </c>
      <c r="T115" s="97"/>
      <c r="U115" s="97"/>
      <c r="V115" s="97"/>
      <c r="W115" s="97"/>
      <c r="X115" s="97"/>
      <c r="Y115" s="97"/>
      <c r="Z115" s="97"/>
      <c r="AB115" s="94" t="str">
        <f>TEXT(Z115,"###,###")</f>
        <v/>
      </c>
      <c r="AD115" s="95" t="e">
        <f>Z115/Y115-1</f>
        <v>#DIV/0!</v>
      </c>
      <c r="AF115" s="95" t="e">
        <f>Z115/T115-1</f>
        <v>#DIV/0!</v>
      </c>
    </row>
    <row r="116" spans="19:32" x14ac:dyDescent="0.25">
      <c r="S116" s="102" t="s">
        <v>49</v>
      </c>
      <c r="T116" s="104"/>
      <c r="U116" s="104"/>
      <c r="V116" s="104"/>
      <c r="W116" s="104"/>
      <c r="X116" s="104"/>
      <c r="Y116" s="104"/>
      <c r="Z116" s="104"/>
    </row>
    <row r="118" spans="19:32" x14ac:dyDescent="0.25">
      <c r="S118" s="87" t="s">
        <v>100</v>
      </c>
      <c r="T118" s="116">
        <v>41.3</v>
      </c>
      <c r="U118" s="116">
        <v>42.32</v>
      </c>
      <c r="V118" s="116">
        <v>41.54</v>
      </c>
      <c r="W118" s="116">
        <v>37.64</v>
      </c>
      <c r="X118" s="116">
        <v>40.630000000000003</v>
      </c>
      <c r="Y118" s="116">
        <v>39.58</v>
      </c>
      <c r="Z118" s="116">
        <v>39.5</v>
      </c>
      <c r="AB118" s="94" t="str">
        <f>TEXT(Z118,"##.0")</f>
        <v>39.5</v>
      </c>
    </row>
    <row r="120" spans="19:32" x14ac:dyDescent="0.25">
      <c r="S120" s="87" t="s">
        <v>101</v>
      </c>
      <c r="T120" s="97">
        <v>209159</v>
      </c>
      <c r="U120" s="97">
        <v>211872</v>
      </c>
      <c r="V120" s="97">
        <v>211659</v>
      </c>
      <c r="W120" s="97">
        <v>212736</v>
      </c>
      <c r="X120" s="97">
        <v>214947</v>
      </c>
      <c r="Y120" s="97">
        <v>222161</v>
      </c>
      <c r="Z120" s="97">
        <v>229758</v>
      </c>
      <c r="AB120" s="94" t="str">
        <f>TEXT(Z120,"###,###")</f>
        <v>229,758</v>
      </c>
    </row>
    <row r="121" spans="19:32" x14ac:dyDescent="0.25">
      <c r="S121" s="87" t="s">
        <v>102</v>
      </c>
      <c r="T121" s="97">
        <v>10515</v>
      </c>
      <c r="U121" s="97">
        <v>10108</v>
      </c>
      <c r="V121" s="97">
        <v>9929</v>
      </c>
      <c r="W121" s="97">
        <v>9639</v>
      </c>
      <c r="X121" s="97">
        <v>9761</v>
      </c>
      <c r="Y121" s="97">
        <v>9942</v>
      </c>
      <c r="Z121" s="97">
        <v>10372</v>
      </c>
      <c r="AB121" s="94" t="str">
        <f>TEXT(Z121,"###,###")</f>
        <v>10,372</v>
      </c>
    </row>
    <row r="122" spans="19:32" x14ac:dyDescent="0.25">
      <c r="S122" s="87" t="s">
        <v>103</v>
      </c>
      <c r="T122" s="97">
        <v>12375</v>
      </c>
      <c r="U122" s="97">
        <v>12207</v>
      </c>
      <c r="V122" s="97">
        <v>11975</v>
      </c>
      <c r="W122" s="97">
        <v>11790</v>
      </c>
      <c r="X122" s="97">
        <v>13036</v>
      </c>
      <c r="Y122" s="97">
        <v>13550</v>
      </c>
      <c r="Z122" s="97">
        <v>14510</v>
      </c>
      <c r="AB122" s="94" t="str">
        <f>TEXT(Z122,"###,###")</f>
        <v>14,510</v>
      </c>
    </row>
    <row r="123" spans="19:32" x14ac:dyDescent="0.25">
      <c r="AB123" s="109" t="s">
        <v>22</v>
      </c>
      <c r="AC123" s="91"/>
      <c r="AD123" s="91" t="s">
        <v>28</v>
      </c>
      <c r="AE123" s="91"/>
      <c r="AF123" s="91"/>
    </row>
    <row r="124" spans="19:32" x14ac:dyDescent="0.25">
      <c r="S124" s="87" t="s">
        <v>104</v>
      </c>
      <c r="T124" s="97">
        <v>221534</v>
      </c>
      <c r="U124" s="97">
        <v>224079</v>
      </c>
      <c r="V124" s="97">
        <v>223634</v>
      </c>
      <c r="W124" s="97">
        <v>224526</v>
      </c>
      <c r="X124" s="97">
        <v>227983</v>
      </c>
      <c r="Y124" s="97">
        <v>235711</v>
      </c>
      <c r="Z124" s="97">
        <v>244268</v>
      </c>
      <c r="AB124" s="94" t="str">
        <f>TEXT(Z124,"###,###")</f>
        <v>244,268</v>
      </c>
      <c r="AD124" s="111">
        <f>Z124/$Z$7*100</f>
        <v>95.926798617656289</v>
      </c>
    </row>
    <row r="125" spans="19:32" x14ac:dyDescent="0.25">
      <c r="S125" s="87" t="s">
        <v>105</v>
      </c>
      <c r="T125" s="97">
        <v>22890</v>
      </c>
      <c r="U125" s="97">
        <v>22315</v>
      </c>
      <c r="V125" s="97">
        <v>21904</v>
      </c>
      <c r="W125" s="97">
        <v>21429</v>
      </c>
      <c r="X125" s="97">
        <v>22797</v>
      </c>
      <c r="Y125" s="97">
        <v>23492</v>
      </c>
      <c r="Z125" s="97">
        <v>24882</v>
      </c>
      <c r="AB125" s="94" t="str">
        <f>TEXT(Z125,"###,###")</f>
        <v>24,882</v>
      </c>
      <c r="AD125" s="111">
        <f>Z125/$Z$7*100</f>
        <v>9.7714420358152676</v>
      </c>
    </row>
    <row r="127" spans="19:32" x14ac:dyDescent="0.25">
      <c r="S127" s="87" t="s">
        <v>106</v>
      </c>
      <c r="T127" s="97">
        <v>118477</v>
      </c>
      <c r="U127" s="97">
        <v>119412</v>
      </c>
      <c r="V127" s="97">
        <v>118816</v>
      </c>
      <c r="W127" s="97">
        <v>118729</v>
      </c>
      <c r="X127" s="97">
        <v>120421</v>
      </c>
      <c r="Y127" s="97">
        <v>124544</v>
      </c>
      <c r="Z127" s="97">
        <v>129012</v>
      </c>
      <c r="AB127" s="94" t="str">
        <f>TEXT(Z127,"###,###")</f>
        <v>129,012</v>
      </c>
      <c r="AD127" s="111">
        <f>Z127/$Z$7*100</f>
        <v>50.664467483506129</v>
      </c>
    </row>
    <row r="128" spans="19:32" x14ac:dyDescent="0.25">
      <c r="S128" s="87" t="s">
        <v>107</v>
      </c>
      <c r="T128" s="97">
        <v>113572</v>
      </c>
      <c r="U128" s="97">
        <v>114769</v>
      </c>
      <c r="V128" s="97">
        <v>114748</v>
      </c>
      <c r="W128" s="97">
        <v>115439</v>
      </c>
      <c r="X128" s="97">
        <v>117320</v>
      </c>
      <c r="Y128" s="97">
        <v>121109</v>
      </c>
      <c r="Z128" s="97">
        <v>125622</v>
      </c>
      <c r="AB128" s="94" t="str">
        <f>TEXT(Z128,"###,###")</f>
        <v>125,622</v>
      </c>
      <c r="AD128" s="111">
        <f>Z128/$Z$7*100</f>
        <v>49.333176248821864</v>
      </c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B2:AF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F7676A8-29C2-42A8-B7B2-63F1E75C67A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5751D16C-1058-4DE9-AE7A-27E75B4641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  <x14:conditionalFormatting xmlns:xm="http://schemas.microsoft.com/office/excel/2006/main">
          <x14:cfRule type="iconSet" priority="5" id="{5535A43E-8ACE-455B-8996-317097BBE3C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8" id="{2B0D762B-E3B8-41C7-87BD-B2E77F2B15A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14.1</vt:lpstr>
      <vt:lpstr>'Table 14.1'!Print_Area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Bianca Ardlie</cp:lastModifiedBy>
  <cp:lastPrinted>2019-07-12T00:48:45Z</cp:lastPrinted>
  <dcterms:created xsi:type="dcterms:W3CDTF">2019-07-02T01:38:47Z</dcterms:created>
  <dcterms:modified xsi:type="dcterms:W3CDTF">2021-02-23T00:13:50Z</dcterms:modified>
</cp:coreProperties>
</file>