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5.xml" ContentType="application/vnd.openxmlformats-officedocument.drawingml.chartshapes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6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7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8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9.xml" ContentType="application/vnd.openxmlformats-officedocument.drawingml.chartshapes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10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1.xml" ContentType="application/vnd.openxmlformats-officedocument.drawingml.chartshapes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12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13.xml" ContentType="application/vnd.openxmlformats-officedocument.drawingml.chartshapes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4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15.xml" ContentType="application/vnd.openxmlformats-officedocument.drawingml.chartshapes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16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17.xml" ContentType="application/vnd.openxmlformats-officedocument.drawingml.chartshapes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18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19.xml" ContentType="application/vnd.openxmlformats-officedocument.drawingml.chartshapes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20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drawings/drawing21.xml" ContentType="application/vnd.openxmlformats-officedocument.drawingml.chartshapes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22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drawings/drawing23.xml" ContentType="application/vnd.openxmlformats-officedocument.drawingml.chartshapes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24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25.xml" ContentType="application/vnd.openxmlformats-officedocument.drawingml.chartshapes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26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drawings/drawing27.xml" ContentType="application/vnd.openxmlformats-officedocument.drawingml.chartshapes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28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drawings/drawing29.xml" ContentType="application/vnd.openxmlformats-officedocument.drawingml.chartshapes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30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drawings/drawing31.xml" ContentType="application/vnd.openxmlformats-officedocument.drawingml.chartshapes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drawings/drawing32.xml" ContentType="application/vnd.openxmlformats-officedocument.drawing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drawings/drawing33.xml" ContentType="application/vnd.openxmlformats-officedocument.drawingml.chartshapes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drawings/drawing34.xml" ContentType="application/vnd.openxmlformats-officedocument.drawing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drawings/drawing35.xml" ContentType="application/vnd.openxmlformats-officedocument.drawingml.chartshapes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drawings/drawing36.xml" ContentType="application/vnd.openxmlformats-officedocument.drawing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drawings/drawing37.xml" ContentType="application/vnd.openxmlformats-officedocument.drawingml.chartshapes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drawings/drawing38.xml" ContentType="application/vnd.openxmlformats-officedocument.drawing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drawings/drawing39.xml" ContentType="application/vnd.openxmlformats-officedocument.drawingml.chartshapes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drawings/drawing40.xml" ContentType="application/vnd.openxmlformats-officedocument.drawing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drawings/drawing41.xml" ContentType="application/vnd.openxmlformats-officedocument.drawingml.chartshapes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drawings/drawing42.xml" ContentType="application/vnd.openxmlformats-officedocument.drawing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drawings/drawing43.xml" ContentType="application/vnd.openxmlformats-officedocument.drawingml.chartshapes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drawings/drawing44.xml" ContentType="application/vnd.openxmlformats-officedocument.drawing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drawings/drawing45.xml" ContentType="application/vnd.openxmlformats-officedocument.drawingml.chartshapes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drawings/drawing46.xml" ContentType="application/vnd.openxmlformats-officedocument.drawing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drawings/drawing47.xml" ContentType="application/vnd.openxmlformats-officedocument.drawingml.chartshapes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drawings/drawing48.xml" ContentType="application/vnd.openxmlformats-officedocument.drawing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drawings/drawing49.xml" ContentType="application/vnd.openxmlformats-officedocument.drawingml.chartshapes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drawings/drawing50.xml" ContentType="application/vnd.openxmlformats-officedocument.drawing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drawings/drawing51.xml" ContentType="application/vnd.openxmlformats-officedocument.drawingml.chartshapes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drawings/drawing52.xml" ContentType="application/vnd.openxmlformats-officedocument.drawing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drawings/drawing53.xml" ContentType="application/vnd.openxmlformats-officedocument.drawingml.chartshapes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drawings/drawing54.xml" ContentType="application/vnd.openxmlformats-officedocument.drawing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drawings/drawing55.xml" ContentType="application/vnd.openxmlformats-officedocument.drawingml.chartshapes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drawings/drawing56.xml" ContentType="application/vnd.openxmlformats-officedocument.drawing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drawings/drawing57.xml" ContentType="application/vnd.openxmlformats-officedocument.drawingml.chartshapes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drawings/drawing58.xml" ContentType="application/vnd.openxmlformats-officedocument.drawing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drawings/drawing59.xml" ContentType="application/vnd.openxmlformats-officedocument.drawingml.chartshapes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drawings/drawing60.xml" ContentType="application/vnd.openxmlformats-officedocument.drawing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drawings/drawing61.xml" ContentType="application/vnd.openxmlformats-officedocument.drawingml.chartshapes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drawings/drawing62.xml" ContentType="application/vnd.openxmlformats-officedocument.drawing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drawings/drawing63.xml" ContentType="application/vnd.openxmlformats-officedocument.drawingml.chartshapes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drawings/drawing64.xml" ContentType="application/vnd.openxmlformats-officedocument.drawing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drawings/drawing65.xml" ContentType="application/vnd.openxmlformats-officedocument.drawingml.chartshapes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drawings/drawing66.xml" ContentType="application/vnd.openxmlformats-officedocument.drawing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drawings/drawing67.xml" ContentType="application/vnd.openxmlformats-officedocument.drawingml.chartshapes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drawings/drawing68.xml" ContentType="application/vnd.openxmlformats-officedocument.drawing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drawings/drawing69.xml" ContentType="application/vnd.openxmlformats-officedocument.drawingml.chartshapes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drawings/drawing70.xml" ContentType="application/vnd.openxmlformats-officedocument.drawing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drawings/drawing71.xml" ContentType="application/vnd.openxmlformats-officedocument.drawingml.chartshapes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drawings/drawing72.xml" ContentType="application/vnd.openxmlformats-officedocument.drawing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drawings/drawing73.xml" ContentType="application/vnd.openxmlformats-officedocument.drawingml.chartshapes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drawings/drawing74.xml" ContentType="application/vnd.openxmlformats-officedocument.drawing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drawings/drawing75.xml" ContentType="application/vnd.openxmlformats-officedocument.drawingml.chartshapes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drawings/drawing76.xml" ContentType="application/vnd.openxmlformats-officedocument.drawing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drawings/drawing77.xml" ContentType="application/vnd.openxmlformats-officedocument.drawingml.chartshapes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drawings/drawing78.xml" ContentType="application/vnd.openxmlformats-officedocument.drawing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drawings/drawing79.xml" ContentType="application/vnd.openxmlformats-officedocument.drawingml.chartshapes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drawings/drawing80.xml" ContentType="application/vnd.openxmlformats-officedocument.drawing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charts/chart397.xml" ContentType="application/vnd.openxmlformats-officedocument.drawingml.chart+xml"/>
  <Override PartName="/xl/drawings/drawing81.xml" ContentType="application/vnd.openxmlformats-officedocument.drawingml.chartshapes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drawings/drawing82.xml" ContentType="application/vnd.openxmlformats-officedocument.drawing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drawings/drawing83.xml" ContentType="application/vnd.openxmlformats-officedocument.drawingml.chartshapes+xml"/>
  <Override PartName="/xl/charts/chart408.xml" ContentType="application/vnd.openxmlformats-officedocument.drawingml.chart+xml"/>
  <Override PartName="/xl/charts/chart409.xml" ContentType="application/vnd.openxmlformats-officedocument.drawingml.chart+xml"/>
  <Override PartName="/xl/charts/chart410.xml" ContentType="application/vnd.openxmlformats-officedocument.drawingml.chart+xml"/>
  <Override PartName="/xl/drawings/drawing84.xml" ContentType="application/vnd.openxmlformats-officedocument.drawing+xml"/>
  <Override PartName="/xl/charts/chart411.xml" ContentType="application/vnd.openxmlformats-officedocument.drawingml.chart+xml"/>
  <Override PartName="/xl/charts/chart412.xml" ContentType="application/vnd.openxmlformats-officedocument.drawingml.chart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charts/chart417.xml" ContentType="application/vnd.openxmlformats-officedocument.drawingml.chart+xml"/>
  <Override PartName="/xl/drawings/drawing85.xml" ContentType="application/vnd.openxmlformats-officedocument.drawingml.chartshapes+xml"/>
  <Override PartName="/xl/charts/chart418.xml" ContentType="application/vnd.openxmlformats-officedocument.drawingml.chart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drawings/drawing86.xml" ContentType="application/vnd.openxmlformats-officedocument.drawing+xml"/>
  <Override PartName="/xl/charts/chart421.xml" ContentType="application/vnd.openxmlformats-officedocument.drawingml.chart+xml"/>
  <Override PartName="/xl/charts/chart422.xml" ContentType="application/vnd.openxmlformats-officedocument.drawingml.chart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charts/chart427.xml" ContentType="application/vnd.openxmlformats-officedocument.drawingml.chart+xml"/>
  <Override PartName="/xl/drawings/drawing87.xml" ContentType="application/vnd.openxmlformats-officedocument.drawingml.chartshapes+xml"/>
  <Override PartName="/xl/charts/chart428.xml" ContentType="application/vnd.openxmlformats-officedocument.drawingml.chart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drawings/drawing88.xml" ContentType="application/vnd.openxmlformats-officedocument.drawing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charts/chart433.xml" ContentType="application/vnd.openxmlformats-officedocument.drawingml.chart+xml"/>
  <Override PartName="/xl/charts/chart434.xml" ContentType="application/vnd.openxmlformats-officedocument.drawingml.chart+xml"/>
  <Override PartName="/xl/charts/chart435.xml" ContentType="application/vnd.openxmlformats-officedocument.drawingml.chart+xml"/>
  <Override PartName="/xl/charts/chart436.xml" ContentType="application/vnd.openxmlformats-officedocument.drawingml.chart+xml"/>
  <Override PartName="/xl/charts/chart437.xml" ContentType="application/vnd.openxmlformats-officedocument.drawingml.chart+xml"/>
  <Override PartName="/xl/drawings/drawing89.xml" ContentType="application/vnd.openxmlformats-officedocument.drawingml.chartshapes+xml"/>
  <Override PartName="/xl/charts/chart438.xml" ContentType="application/vnd.openxmlformats-officedocument.drawingml.chart+xml"/>
  <Override PartName="/xl/charts/chart439.xml" ContentType="application/vnd.openxmlformats-officedocument.drawingml.chart+xml"/>
  <Override PartName="/xl/charts/chart440.xml" ContentType="application/vnd.openxmlformats-officedocument.drawingml.chart+xml"/>
  <Override PartName="/xl/drawings/drawing90.xml" ContentType="application/vnd.openxmlformats-officedocument.drawing+xml"/>
  <Override PartName="/xl/charts/chart441.xml" ContentType="application/vnd.openxmlformats-officedocument.drawingml.chart+xml"/>
  <Override PartName="/xl/charts/chart442.xml" ContentType="application/vnd.openxmlformats-officedocument.drawingml.chart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charts/chart445.xml" ContentType="application/vnd.openxmlformats-officedocument.drawingml.chart+xml"/>
  <Override PartName="/xl/charts/chart446.xml" ContentType="application/vnd.openxmlformats-officedocument.drawingml.chart+xml"/>
  <Override PartName="/xl/charts/chart447.xml" ContentType="application/vnd.openxmlformats-officedocument.drawingml.chart+xml"/>
  <Override PartName="/xl/drawings/drawing91.xml" ContentType="application/vnd.openxmlformats-officedocument.drawingml.chartshapes+xml"/>
  <Override PartName="/xl/charts/chart448.xml" ContentType="application/vnd.openxmlformats-officedocument.drawingml.chart+xml"/>
  <Override PartName="/xl/charts/chart449.xml" ContentType="application/vnd.openxmlformats-officedocument.drawingml.chart+xml"/>
  <Override PartName="/xl/charts/chart450.xml" ContentType="application/vnd.openxmlformats-officedocument.drawingml.chart+xml"/>
  <Override PartName="/xl/drawings/drawing92.xml" ContentType="application/vnd.openxmlformats-officedocument.drawing+xml"/>
  <Override PartName="/xl/charts/chart451.xml" ContentType="application/vnd.openxmlformats-officedocument.drawingml.chart+xml"/>
  <Override PartName="/xl/charts/chart452.xml" ContentType="application/vnd.openxmlformats-officedocument.drawingml.chart+xml"/>
  <Override PartName="/xl/charts/chart453.xml" ContentType="application/vnd.openxmlformats-officedocument.drawingml.chart+xml"/>
  <Override PartName="/xl/charts/chart454.xml" ContentType="application/vnd.openxmlformats-officedocument.drawingml.chart+xml"/>
  <Override PartName="/xl/charts/chart455.xml" ContentType="application/vnd.openxmlformats-officedocument.drawingml.chart+xml"/>
  <Override PartName="/xl/charts/chart456.xml" ContentType="application/vnd.openxmlformats-officedocument.drawingml.chart+xml"/>
  <Override PartName="/xl/charts/chart457.xml" ContentType="application/vnd.openxmlformats-officedocument.drawingml.chart+xml"/>
  <Override PartName="/xl/drawings/drawing93.xml" ContentType="application/vnd.openxmlformats-officedocument.drawingml.chartshapes+xml"/>
  <Override PartName="/xl/charts/chart458.xml" ContentType="application/vnd.openxmlformats-officedocument.drawingml.chart+xml"/>
  <Override PartName="/xl/charts/chart459.xml" ContentType="application/vnd.openxmlformats-officedocument.drawingml.chart+xml"/>
  <Override PartName="/xl/charts/chart460.xml" ContentType="application/vnd.openxmlformats-officedocument.drawingml.chart+xml"/>
  <Override PartName="/xl/drawings/drawing94.xml" ContentType="application/vnd.openxmlformats-officedocument.drawing+xml"/>
  <Override PartName="/xl/charts/chart461.xml" ContentType="application/vnd.openxmlformats-officedocument.drawingml.chart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charts/chart464.xml" ContentType="application/vnd.openxmlformats-officedocument.drawingml.chart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charts/chart467.xml" ContentType="application/vnd.openxmlformats-officedocument.drawingml.chart+xml"/>
  <Override PartName="/xl/drawings/drawing95.xml" ContentType="application/vnd.openxmlformats-officedocument.drawingml.chartshapes+xml"/>
  <Override PartName="/xl/charts/chart468.xml" ContentType="application/vnd.openxmlformats-officedocument.drawingml.chart+xml"/>
  <Override PartName="/xl/charts/chart469.xml" ContentType="application/vnd.openxmlformats-officedocument.drawingml.chart+xml"/>
  <Override PartName="/xl/charts/chart470.xml" ContentType="application/vnd.openxmlformats-officedocument.drawingml.chart+xml"/>
  <Override PartName="/xl/drawings/drawing96.xml" ContentType="application/vnd.openxmlformats-officedocument.drawing+xml"/>
  <Override PartName="/xl/charts/chart471.xml" ContentType="application/vnd.openxmlformats-officedocument.drawingml.chart+xml"/>
  <Override PartName="/xl/charts/chart472.xml" ContentType="application/vnd.openxmlformats-officedocument.drawingml.chart+xml"/>
  <Override PartName="/xl/charts/chart473.xml" ContentType="application/vnd.openxmlformats-officedocument.drawingml.chart+xml"/>
  <Override PartName="/xl/charts/chart474.xml" ContentType="application/vnd.openxmlformats-officedocument.drawingml.chart+xml"/>
  <Override PartName="/xl/charts/chart475.xml" ContentType="application/vnd.openxmlformats-officedocument.drawingml.chart+xml"/>
  <Override PartName="/xl/charts/chart476.xml" ContentType="application/vnd.openxmlformats-officedocument.drawingml.chart+xml"/>
  <Override PartName="/xl/charts/chart477.xml" ContentType="application/vnd.openxmlformats-officedocument.drawingml.chart+xml"/>
  <Override PartName="/xl/drawings/drawing97.xml" ContentType="application/vnd.openxmlformats-officedocument.drawingml.chartshapes+xml"/>
  <Override PartName="/xl/charts/chart478.xml" ContentType="application/vnd.openxmlformats-officedocument.drawingml.chart+xml"/>
  <Override PartName="/xl/charts/chart479.xml" ContentType="application/vnd.openxmlformats-officedocument.drawingml.chart+xml"/>
  <Override PartName="/xl/charts/chart480.xml" ContentType="application/vnd.openxmlformats-officedocument.drawingml.chart+xml"/>
  <Override PartName="/xl/drawings/drawing98.xml" ContentType="application/vnd.openxmlformats-officedocument.drawing+xml"/>
  <Override PartName="/xl/charts/chart481.xml" ContentType="application/vnd.openxmlformats-officedocument.drawingml.chart+xml"/>
  <Override PartName="/xl/charts/chart482.xml" ContentType="application/vnd.openxmlformats-officedocument.drawingml.chart+xml"/>
  <Override PartName="/xl/charts/chart483.xml" ContentType="application/vnd.openxmlformats-officedocument.drawingml.chart+xml"/>
  <Override PartName="/xl/charts/chart484.xml" ContentType="application/vnd.openxmlformats-officedocument.drawingml.chart+xml"/>
  <Override PartName="/xl/charts/chart485.xml" ContentType="application/vnd.openxmlformats-officedocument.drawingml.chart+xml"/>
  <Override PartName="/xl/charts/chart486.xml" ContentType="application/vnd.openxmlformats-officedocument.drawingml.chart+xml"/>
  <Override PartName="/xl/charts/chart487.xml" ContentType="application/vnd.openxmlformats-officedocument.drawingml.chart+xml"/>
  <Override PartName="/xl/drawings/drawing99.xml" ContentType="application/vnd.openxmlformats-officedocument.drawingml.chartshapes+xml"/>
  <Override PartName="/xl/charts/chart488.xml" ContentType="application/vnd.openxmlformats-officedocument.drawingml.chart+xml"/>
  <Override PartName="/xl/charts/chart489.xml" ContentType="application/vnd.openxmlformats-officedocument.drawingml.chart+xml"/>
  <Override PartName="/xl/charts/chart490.xml" ContentType="application/vnd.openxmlformats-officedocument.drawingml.chart+xml"/>
  <Override PartName="/xl/drawings/drawing100.xml" ContentType="application/vnd.openxmlformats-officedocument.drawing+xml"/>
  <Override PartName="/xl/charts/chart491.xml" ContentType="application/vnd.openxmlformats-officedocument.drawingml.chart+xml"/>
  <Override PartName="/xl/charts/chart492.xml" ContentType="application/vnd.openxmlformats-officedocument.drawingml.chart+xml"/>
  <Override PartName="/xl/charts/chart493.xml" ContentType="application/vnd.openxmlformats-officedocument.drawingml.chart+xml"/>
  <Override PartName="/xl/charts/chart494.xml" ContentType="application/vnd.openxmlformats-officedocument.drawingml.chart+xml"/>
  <Override PartName="/xl/charts/chart495.xml" ContentType="application/vnd.openxmlformats-officedocument.drawingml.chart+xml"/>
  <Override PartName="/xl/charts/chart496.xml" ContentType="application/vnd.openxmlformats-officedocument.drawingml.chart+xml"/>
  <Override PartName="/xl/charts/chart497.xml" ContentType="application/vnd.openxmlformats-officedocument.drawingml.chart+xml"/>
  <Override PartName="/xl/drawings/drawing101.xml" ContentType="application/vnd.openxmlformats-officedocument.drawingml.chartshapes+xml"/>
  <Override PartName="/xl/charts/chart498.xml" ContentType="application/vnd.openxmlformats-officedocument.drawingml.chart+xml"/>
  <Override PartName="/xl/charts/chart499.xml" ContentType="application/vnd.openxmlformats-officedocument.drawingml.chart+xml"/>
  <Override PartName="/xl/charts/chart500.xml" ContentType="application/vnd.openxmlformats-officedocument.drawingml.chart+xml"/>
  <Override PartName="/xl/drawings/drawing102.xml" ContentType="application/vnd.openxmlformats-officedocument.drawing+xml"/>
  <Override PartName="/xl/charts/chart501.xml" ContentType="application/vnd.openxmlformats-officedocument.drawingml.chart+xml"/>
  <Override PartName="/xl/charts/chart502.xml" ContentType="application/vnd.openxmlformats-officedocument.drawingml.chart+xml"/>
  <Override PartName="/xl/charts/chart503.xml" ContentType="application/vnd.openxmlformats-officedocument.drawingml.chart+xml"/>
  <Override PartName="/xl/charts/chart504.xml" ContentType="application/vnd.openxmlformats-officedocument.drawingml.chart+xml"/>
  <Override PartName="/xl/charts/chart505.xml" ContentType="application/vnd.openxmlformats-officedocument.drawingml.chart+xml"/>
  <Override PartName="/xl/charts/chart506.xml" ContentType="application/vnd.openxmlformats-officedocument.drawingml.chart+xml"/>
  <Override PartName="/xl/charts/chart507.xml" ContentType="application/vnd.openxmlformats-officedocument.drawingml.chart+xml"/>
  <Override PartName="/xl/drawings/drawing103.xml" ContentType="application/vnd.openxmlformats-officedocument.drawingml.chartshapes+xml"/>
  <Override PartName="/xl/charts/chart508.xml" ContentType="application/vnd.openxmlformats-officedocument.drawingml.chart+xml"/>
  <Override PartName="/xl/charts/chart509.xml" ContentType="application/vnd.openxmlformats-officedocument.drawingml.chart+xml"/>
  <Override PartName="/xl/charts/chart510.xml" ContentType="application/vnd.openxmlformats-officedocument.drawingml.chart+xml"/>
  <Override PartName="/xl/drawings/drawing104.xml" ContentType="application/vnd.openxmlformats-officedocument.drawing+xml"/>
  <Override PartName="/xl/charts/chart511.xml" ContentType="application/vnd.openxmlformats-officedocument.drawingml.chart+xml"/>
  <Override PartName="/xl/charts/chart512.xml" ContentType="application/vnd.openxmlformats-officedocument.drawingml.chart+xml"/>
  <Override PartName="/xl/charts/chart513.xml" ContentType="application/vnd.openxmlformats-officedocument.drawingml.chart+xml"/>
  <Override PartName="/xl/charts/chart514.xml" ContentType="application/vnd.openxmlformats-officedocument.drawingml.chart+xml"/>
  <Override PartName="/xl/charts/chart515.xml" ContentType="application/vnd.openxmlformats-officedocument.drawingml.chart+xml"/>
  <Override PartName="/xl/charts/chart516.xml" ContentType="application/vnd.openxmlformats-officedocument.drawingml.chart+xml"/>
  <Override PartName="/xl/charts/chart517.xml" ContentType="application/vnd.openxmlformats-officedocument.drawingml.chart+xml"/>
  <Override PartName="/xl/drawings/drawing105.xml" ContentType="application/vnd.openxmlformats-officedocument.drawingml.chartshapes+xml"/>
  <Override PartName="/xl/charts/chart518.xml" ContentType="application/vnd.openxmlformats-officedocument.drawingml.chart+xml"/>
  <Override PartName="/xl/charts/chart519.xml" ContentType="application/vnd.openxmlformats-officedocument.drawingml.chart+xml"/>
  <Override PartName="/xl/charts/chart520.xml" ContentType="application/vnd.openxmlformats-officedocument.drawingml.chart+xml"/>
  <Override PartName="/xl/drawings/drawing106.xml" ContentType="application/vnd.openxmlformats-officedocument.drawing+xml"/>
  <Override PartName="/xl/charts/chart521.xml" ContentType="application/vnd.openxmlformats-officedocument.drawingml.chart+xml"/>
  <Override PartName="/xl/charts/chart522.xml" ContentType="application/vnd.openxmlformats-officedocument.drawingml.chart+xml"/>
  <Override PartName="/xl/charts/chart523.xml" ContentType="application/vnd.openxmlformats-officedocument.drawingml.chart+xml"/>
  <Override PartName="/xl/charts/chart524.xml" ContentType="application/vnd.openxmlformats-officedocument.drawingml.chart+xml"/>
  <Override PartName="/xl/charts/chart525.xml" ContentType="application/vnd.openxmlformats-officedocument.drawingml.chart+xml"/>
  <Override PartName="/xl/charts/chart526.xml" ContentType="application/vnd.openxmlformats-officedocument.drawingml.chart+xml"/>
  <Override PartName="/xl/charts/chart527.xml" ContentType="application/vnd.openxmlformats-officedocument.drawingml.chart+xml"/>
  <Override PartName="/xl/drawings/drawing107.xml" ContentType="application/vnd.openxmlformats-officedocument.drawingml.chartshapes+xml"/>
  <Override PartName="/xl/charts/chart528.xml" ContentType="application/vnd.openxmlformats-officedocument.drawingml.chart+xml"/>
  <Override PartName="/xl/charts/chart529.xml" ContentType="application/vnd.openxmlformats-officedocument.drawingml.chart+xml"/>
  <Override PartName="/xl/charts/chart530.xml" ContentType="application/vnd.openxmlformats-officedocument.drawingml.chart+xml"/>
  <Override PartName="/xl/drawings/drawing108.xml" ContentType="application/vnd.openxmlformats-officedocument.drawing+xml"/>
  <Override PartName="/xl/charts/chart531.xml" ContentType="application/vnd.openxmlformats-officedocument.drawingml.chart+xml"/>
  <Override PartName="/xl/charts/chart532.xml" ContentType="application/vnd.openxmlformats-officedocument.drawingml.chart+xml"/>
  <Override PartName="/xl/charts/chart533.xml" ContentType="application/vnd.openxmlformats-officedocument.drawingml.chart+xml"/>
  <Override PartName="/xl/charts/chart534.xml" ContentType="application/vnd.openxmlformats-officedocument.drawingml.chart+xml"/>
  <Override PartName="/xl/charts/chart535.xml" ContentType="application/vnd.openxmlformats-officedocument.drawingml.chart+xml"/>
  <Override PartName="/xl/charts/chart536.xml" ContentType="application/vnd.openxmlformats-officedocument.drawingml.chart+xml"/>
  <Override PartName="/xl/charts/chart537.xml" ContentType="application/vnd.openxmlformats-officedocument.drawingml.chart+xml"/>
  <Override PartName="/xl/drawings/drawing109.xml" ContentType="application/vnd.openxmlformats-officedocument.drawingml.chartshapes+xml"/>
  <Override PartName="/xl/charts/chart538.xml" ContentType="application/vnd.openxmlformats-officedocument.drawingml.chart+xml"/>
  <Override PartName="/xl/charts/chart539.xml" ContentType="application/vnd.openxmlformats-officedocument.drawingml.chart+xml"/>
  <Override PartName="/xl/charts/chart540.xml" ContentType="application/vnd.openxmlformats-officedocument.drawingml.chart+xml"/>
  <Override PartName="/xl/drawings/drawing110.xml" ContentType="application/vnd.openxmlformats-officedocument.drawing+xml"/>
  <Override PartName="/xl/charts/chart541.xml" ContentType="application/vnd.openxmlformats-officedocument.drawingml.chart+xml"/>
  <Override PartName="/xl/charts/chart542.xml" ContentType="application/vnd.openxmlformats-officedocument.drawingml.chart+xml"/>
  <Override PartName="/xl/charts/chart543.xml" ContentType="application/vnd.openxmlformats-officedocument.drawingml.chart+xml"/>
  <Override PartName="/xl/charts/chart544.xml" ContentType="application/vnd.openxmlformats-officedocument.drawingml.chart+xml"/>
  <Override PartName="/xl/charts/chart545.xml" ContentType="application/vnd.openxmlformats-officedocument.drawingml.chart+xml"/>
  <Override PartName="/xl/charts/chart546.xml" ContentType="application/vnd.openxmlformats-officedocument.drawingml.chart+xml"/>
  <Override PartName="/xl/charts/chart547.xml" ContentType="application/vnd.openxmlformats-officedocument.drawingml.chart+xml"/>
  <Override PartName="/xl/drawings/drawing111.xml" ContentType="application/vnd.openxmlformats-officedocument.drawingml.chartshapes+xml"/>
  <Override PartName="/xl/charts/chart548.xml" ContentType="application/vnd.openxmlformats-officedocument.drawingml.chart+xml"/>
  <Override PartName="/xl/charts/chart549.xml" ContentType="application/vnd.openxmlformats-officedocument.drawingml.chart+xml"/>
  <Override PartName="/xl/charts/chart550.xml" ContentType="application/vnd.openxmlformats-officedocument.drawingml.chart+xml"/>
  <Override PartName="/xl/drawings/drawing112.xml" ContentType="application/vnd.openxmlformats-officedocument.drawing+xml"/>
  <Override PartName="/xl/charts/chart551.xml" ContentType="application/vnd.openxmlformats-officedocument.drawingml.chart+xml"/>
  <Override PartName="/xl/charts/chart552.xml" ContentType="application/vnd.openxmlformats-officedocument.drawingml.chart+xml"/>
  <Override PartName="/xl/charts/chart553.xml" ContentType="application/vnd.openxmlformats-officedocument.drawingml.chart+xml"/>
  <Override PartName="/xl/charts/chart554.xml" ContentType="application/vnd.openxmlformats-officedocument.drawingml.chart+xml"/>
  <Override PartName="/xl/charts/chart555.xml" ContentType="application/vnd.openxmlformats-officedocument.drawingml.chart+xml"/>
  <Override PartName="/xl/charts/chart556.xml" ContentType="application/vnd.openxmlformats-officedocument.drawingml.chart+xml"/>
  <Override PartName="/xl/charts/chart557.xml" ContentType="application/vnd.openxmlformats-officedocument.drawingml.chart+xml"/>
  <Override PartName="/xl/drawings/drawing113.xml" ContentType="application/vnd.openxmlformats-officedocument.drawingml.chartshapes+xml"/>
  <Override PartName="/xl/charts/chart558.xml" ContentType="application/vnd.openxmlformats-officedocument.drawingml.chart+xml"/>
  <Override PartName="/xl/charts/chart559.xml" ContentType="application/vnd.openxmlformats-officedocument.drawingml.chart+xml"/>
  <Override PartName="/xl/charts/chart560.xml" ContentType="application/vnd.openxmlformats-officedocument.drawingml.chart+xml"/>
  <Override PartName="/xl/drawings/drawing114.xml" ContentType="application/vnd.openxmlformats-officedocument.drawing+xml"/>
  <Override PartName="/xl/charts/chart561.xml" ContentType="application/vnd.openxmlformats-officedocument.drawingml.chart+xml"/>
  <Override PartName="/xl/charts/chart562.xml" ContentType="application/vnd.openxmlformats-officedocument.drawingml.chart+xml"/>
  <Override PartName="/xl/charts/chart563.xml" ContentType="application/vnd.openxmlformats-officedocument.drawingml.chart+xml"/>
  <Override PartName="/xl/charts/chart564.xml" ContentType="application/vnd.openxmlformats-officedocument.drawingml.chart+xml"/>
  <Override PartName="/xl/charts/chart565.xml" ContentType="application/vnd.openxmlformats-officedocument.drawingml.chart+xml"/>
  <Override PartName="/xl/charts/chart566.xml" ContentType="application/vnd.openxmlformats-officedocument.drawingml.chart+xml"/>
  <Override PartName="/xl/charts/chart567.xml" ContentType="application/vnd.openxmlformats-officedocument.drawingml.chart+xml"/>
  <Override PartName="/xl/drawings/drawing115.xml" ContentType="application/vnd.openxmlformats-officedocument.drawingml.chartshapes+xml"/>
  <Override PartName="/xl/charts/chart568.xml" ContentType="application/vnd.openxmlformats-officedocument.drawingml.chart+xml"/>
  <Override PartName="/xl/charts/chart569.xml" ContentType="application/vnd.openxmlformats-officedocument.drawingml.chart+xml"/>
  <Override PartName="/xl/charts/chart570.xml" ContentType="application/vnd.openxmlformats-officedocument.drawingml.chart+xml"/>
  <Override PartName="/xl/drawings/drawing116.xml" ContentType="application/vnd.openxmlformats-officedocument.drawing+xml"/>
  <Override PartName="/xl/charts/chart571.xml" ContentType="application/vnd.openxmlformats-officedocument.drawingml.chart+xml"/>
  <Override PartName="/xl/charts/chart572.xml" ContentType="application/vnd.openxmlformats-officedocument.drawingml.chart+xml"/>
  <Override PartName="/xl/charts/chart573.xml" ContentType="application/vnd.openxmlformats-officedocument.drawingml.chart+xml"/>
  <Override PartName="/xl/charts/chart574.xml" ContentType="application/vnd.openxmlformats-officedocument.drawingml.chart+xml"/>
  <Override PartName="/xl/charts/chart575.xml" ContentType="application/vnd.openxmlformats-officedocument.drawingml.chart+xml"/>
  <Override PartName="/xl/charts/chart576.xml" ContentType="application/vnd.openxmlformats-officedocument.drawingml.chart+xml"/>
  <Override PartName="/xl/charts/chart577.xml" ContentType="application/vnd.openxmlformats-officedocument.drawingml.chart+xml"/>
  <Override PartName="/xl/drawings/drawing117.xml" ContentType="application/vnd.openxmlformats-officedocument.drawingml.chartshapes+xml"/>
  <Override PartName="/xl/charts/chart578.xml" ContentType="application/vnd.openxmlformats-officedocument.drawingml.chart+xml"/>
  <Override PartName="/xl/charts/chart579.xml" ContentType="application/vnd.openxmlformats-officedocument.drawingml.chart+xml"/>
  <Override PartName="/xl/charts/chart580.xml" ContentType="application/vnd.openxmlformats-officedocument.drawingml.chart+xml"/>
  <Override PartName="/xl/drawings/drawing118.xml" ContentType="application/vnd.openxmlformats-officedocument.drawing+xml"/>
  <Override PartName="/xl/charts/chart581.xml" ContentType="application/vnd.openxmlformats-officedocument.drawingml.chart+xml"/>
  <Override PartName="/xl/charts/chart582.xml" ContentType="application/vnd.openxmlformats-officedocument.drawingml.chart+xml"/>
  <Override PartName="/xl/charts/chart583.xml" ContentType="application/vnd.openxmlformats-officedocument.drawingml.chart+xml"/>
  <Override PartName="/xl/charts/chart584.xml" ContentType="application/vnd.openxmlformats-officedocument.drawingml.chart+xml"/>
  <Override PartName="/xl/charts/chart585.xml" ContentType="application/vnd.openxmlformats-officedocument.drawingml.chart+xml"/>
  <Override PartName="/xl/charts/chart586.xml" ContentType="application/vnd.openxmlformats-officedocument.drawingml.chart+xml"/>
  <Override PartName="/xl/charts/chart587.xml" ContentType="application/vnd.openxmlformats-officedocument.drawingml.chart+xml"/>
  <Override PartName="/xl/drawings/drawing119.xml" ContentType="application/vnd.openxmlformats-officedocument.drawingml.chartshapes+xml"/>
  <Override PartName="/xl/charts/chart588.xml" ContentType="application/vnd.openxmlformats-officedocument.drawingml.chart+xml"/>
  <Override PartName="/xl/charts/chart589.xml" ContentType="application/vnd.openxmlformats-officedocument.drawingml.chart+xml"/>
  <Override PartName="/xl/charts/chart590.xml" ContentType="application/vnd.openxmlformats-officedocument.drawingml.chart+xml"/>
  <Override PartName="/xl/drawings/drawing120.xml" ContentType="application/vnd.openxmlformats-officedocument.drawing+xml"/>
  <Override PartName="/xl/charts/chart591.xml" ContentType="application/vnd.openxmlformats-officedocument.drawingml.chart+xml"/>
  <Override PartName="/xl/charts/chart592.xml" ContentType="application/vnd.openxmlformats-officedocument.drawingml.chart+xml"/>
  <Override PartName="/xl/charts/chart593.xml" ContentType="application/vnd.openxmlformats-officedocument.drawingml.chart+xml"/>
  <Override PartName="/xl/charts/chart594.xml" ContentType="application/vnd.openxmlformats-officedocument.drawingml.chart+xml"/>
  <Override PartName="/xl/charts/chart595.xml" ContentType="application/vnd.openxmlformats-officedocument.drawingml.chart+xml"/>
  <Override PartName="/xl/charts/chart596.xml" ContentType="application/vnd.openxmlformats-officedocument.drawingml.chart+xml"/>
  <Override PartName="/xl/charts/chart597.xml" ContentType="application/vnd.openxmlformats-officedocument.drawingml.chart+xml"/>
  <Override PartName="/xl/drawings/drawing121.xml" ContentType="application/vnd.openxmlformats-officedocument.drawingml.chartshapes+xml"/>
  <Override PartName="/xl/charts/chart598.xml" ContentType="application/vnd.openxmlformats-officedocument.drawingml.chart+xml"/>
  <Override PartName="/xl/charts/chart599.xml" ContentType="application/vnd.openxmlformats-officedocument.drawingml.chart+xml"/>
  <Override PartName="/xl/charts/chart600.xml" ContentType="application/vnd.openxmlformats-officedocument.drawingml.chart+xml"/>
  <Override PartName="/xl/drawings/drawing122.xml" ContentType="application/vnd.openxmlformats-officedocument.drawing+xml"/>
  <Override PartName="/xl/charts/chart601.xml" ContentType="application/vnd.openxmlformats-officedocument.drawingml.chart+xml"/>
  <Override PartName="/xl/charts/chart602.xml" ContentType="application/vnd.openxmlformats-officedocument.drawingml.chart+xml"/>
  <Override PartName="/xl/charts/chart603.xml" ContentType="application/vnd.openxmlformats-officedocument.drawingml.chart+xml"/>
  <Override PartName="/xl/charts/chart604.xml" ContentType="application/vnd.openxmlformats-officedocument.drawingml.chart+xml"/>
  <Override PartName="/xl/charts/chart605.xml" ContentType="application/vnd.openxmlformats-officedocument.drawingml.chart+xml"/>
  <Override PartName="/xl/charts/chart606.xml" ContentType="application/vnd.openxmlformats-officedocument.drawingml.chart+xml"/>
  <Override PartName="/xl/charts/chart607.xml" ContentType="application/vnd.openxmlformats-officedocument.drawingml.chart+xml"/>
  <Override PartName="/xl/drawings/drawing123.xml" ContentType="application/vnd.openxmlformats-officedocument.drawingml.chartshapes+xml"/>
  <Override PartName="/xl/charts/chart608.xml" ContentType="application/vnd.openxmlformats-officedocument.drawingml.chart+xml"/>
  <Override PartName="/xl/charts/chart609.xml" ContentType="application/vnd.openxmlformats-officedocument.drawingml.chart+xml"/>
  <Override PartName="/xl/charts/chart610.xml" ContentType="application/vnd.openxmlformats-officedocument.drawingml.chart+xml"/>
  <Override PartName="/xl/drawings/drawing124.xml" ContentType="application/vnd.openxmlformats-officedocument.drawing+xml"/>
  <Override PartName="/xl/charts/chart611.xml" ContentType="application/vnd.openxmlformats-officedocument.drawingml.chart+xml"/>
  <Override PartName="/xl/charts/chart612.xml" ContentType="application/vnd.openxmlformats-officedocument.drawingml.chart+xml"/>
  <Override PartName="/xl/charts/chart613.xml" ContentType="application/vnd.openxmlformats-officedocument.drawingml.chart+xml"/>
  <Override PartName="/xl/charts/chart614.xml" ContentType="application/vnd.openxmlformats-officedocument.drawingml.chart+xml"/>
  <Override PartName="/xl/charts/chart615.xml" ContentType="application/vnd.openxmlformats-officedocument.drawingml.chart+xml"/>
  <Override PartName="/xl/charts/chart616.xml" ContentType="application/vnd.openxmlformats-officedocument.drawingml.chart+xml"/>
  <Override PartName="/xl/charts/chart617.xml" ContentType="application/vnd.openxmlformats-officedocument.drawingml.chart+xml"/>
  <Override PartName="/xl/drawings/drawing125.xml" ContentType="application/vnd.openxmlformats-officedocument.drawingml.chartshapes+xml"/>
  <Override PartName="/xl/charts/chart618.xml" ContentType="application/vnd.openxmlformats-officedocument.drawingml.chart+xml"/>
  <Override PartName="/xl/charts/chart619.xml" ContentType="application/vnd.openxmlformats-officedocument.drawingml.chart+xml"/>
  <Override PartName="/xl/charts/chart620.xml" ContentType="application/vnd.openxmlformats-officedocument.drawingml.chart+xml"/>
  <Override PartName="/xl/drawings/drawing126.xml" ContentType="application/vnd.openxmlformats-officedocument.drawing+xml"/>
  <Override PartName="/xl/charts/chart621.xml" ContentType="application/vnd.openxmlformats-officedocument.drawingml.chart+xml"/>
  <Override PartName="/xl/charts/chart622.xml" ContentType="application/vnd.openxmlformats-officedocument.drawingml.chart+xml"/>
  <Override PartName="/xl/charts/chart623.xml" ContentType="application/vnd.openxmlformats-officedocument.drawingml.chart+xml"/>
  <Override PartName="/xl/charts/chart624.xml" ContentType="application/vnd.openxmlformats-officedocument.drawingml.chart+xml"/>
  <Override PartName="/xl/charts/chart625.xml" ContentType="application/vnd.openxmlformats-officedocument.drawingml.chart+xml"/>
  <Override PartName="/xl/charts/chart626.xml" ContentType="application/vnd.openxmlformats-officedocument.drawingml.chart+xml"/>
  <Override PartName="/xl/charts/chart627.xml" ContentType="application/vnd.openxmlformats-officedocument.drawingml.chart+xml"/>
  <Override PartName="/xl/drawings/drawing127.xml" ContentType="application/vnd.openxmlformats-officedocument.drawingml.chartshapes+xml"/>
  <Override PartName="/xl/charts/chart628.xml" ContentType="application/vnd.openxmlformats-officedocument.drawingml.chart+xml"/>
  <Override PartName="/xl/charts/chart629.xml" ContentType="application/vnd.openxmlformats-officedocument.drawingml.chart+xml"/>
  <Override PartName="/xl/charts/chart630.xml" ContentType="application/vnd.openxmlformats-officedocument.drawingml.chart+xml"/>
  <Override PartName="/xl/drawings/drawing128.xml" ContentType="application/vnd.openxmlformats-officedocument.drawing+xml"/>
  <Override PartName="/xl/charts/chart631.xml" ContentType="application/vnd.openxmlformats-officedocument.drawingml.chart+xml"/>
  <Override PartName="/xl/charts/chart632.xml" ContentType="application/vnd.openxmlformats-officedocument.drawingml.chart+xml"/>
  <Override PartName="/xl/charts/chart633.xml" ContentType="application/vnd.openxmlformats-officedocument.drawingml.chart+xml"/>
  <Override PartName="/xl/charts/chart634.xml" ContentType="application/vnd.openxmlformats-officedocument.drawingml.chart+xml"/>
  <Override PartName="/xl/charts/chart635.xml" ContentType="application/vnd.openxmlformats-officedocument.drawingml.chart+xml"/>
  <Override PartName="/xl/charts/chart636.xml" ContentType="application/vnd.openxmlformats-officedocument.drawingml.chart+xml"/>
  <Override PartName="/xl/charts/chart637.xml" ContentType="application/vnd.openxmlformats-officedocument.drawingml.chart+xml"/>
  <Override PartName="/xl/drawings/drawing129.xml" ContentType="application/vnd.openxmlformats-officedocument.drawingml.chartshapes+xml"/>
  <Override PartName="/xl/charts/chart638.xml" ContentType="application/vnd.openxmlformats-officedocument.drawingml.chart+xml"/>
  <Override PartName="/xl/charts/chart639.xml" ContentType="application/vnd.openxmlformats-officedocument.drawingml.chart+xml"/>
  <Override PartName="/xl/charts/chart640.xml" ContentType="application/vnd.openxmlformats-officedocument.drawingml.chart+xml"/>
  <Override PartName="/xl/drawings/drawing130.xml" ContentType="application/vnd.openxmlformats-officedocument.drawing+xml"/>
  <Override PartName="/xl/charts/chart641.xml" ContentType="application/vnd.openxmlformats-officedocument.drawingml.chart+xml"/>
  <Override PartName="/xl/charts/chart642.xml" ContentType="application/vnd.openxmlformats-officedocument.drawingml.chart+xml"/>
  <Override PartName="/xl/charts/chart643.xml" ContentType="application/vnd.openxmlformats-officedocument.drawingml.chart+xml"/>
  <Override PartName="/xl/charts/chart644.xml" ContentType="application/vnd.openxmlformats-officedocument.drawingml.chart+xml"/>
  <Override PartName="/xl/charts/chart645.xml" ContentType="application/vnd.openxmlformats-officedocument.drawingml.chart+xml"/>
  <Override PartName="/xl/charts/chart646.xml" ContentType="application/vnd.openxmlformats-officedocument.drawingml.chart+xml"/>
  <Override PartName="/xl/charts/chart647.xml" ContentType="application/vnd.openxmlformats-officedocument.drawingml.chart+xml"/>
  <Override PartName="/xl/drawings/drawing131.xml" ContentType="application/vnd.openxmlformats-officedocument.drawingml.chartshapes+xml"/>
  <Override PartName="/xl/charts/chart648.xml" ContentType="application/vnd.openxmlformats-officedocument.drawingml.chart+xml"/>
  <Override PartName="/xl/charts/chart649.xml" ContentType="application/vnd.openxmlformats-officedocument.drawingml.chart+xml"/>
  <Override PartName="/xl/charts/chart650.xml" ContentType="application/vnd.openxmlformats-officedocument.drawingml.chart+xml"/>
  <Override PartName="/xl/drawings/drawing132.xml" ContentType="application/vnd.openxmlformats-officedocument.drawing+xml"/>
  <Override PartName="/xl/charts/chart651.xml" ContentType="application/vnd.openxmlformats-officedocument.drawingml.chart+xml"/>
  <Override PartName="/xl/charts/chart652.xml" ContentType="application/vnd.openxmlformats-officedocument.drawingml.chart+xml"/>
  <Override PartName="/xl/charts/chart653.xml" ContentType="application/vnd.openxmlformats-officedocument.drawingml.chart+xml"/>
  <Override PartName="/xl/charts/chart654.xml" ContentType="application/vnd.openxmlformats-officedocument.drawingml.chart+xml"/>
  <Override PartName="/xl/charts/chart655.xml" ContentType="application/vnd.openxmlformats-officedocument.drawingml.chart+xml"/>
  <Override PartName="/xl/charts/chart656.xml" ContentType="application/vnd.openxmlformats-officedocument.drawingml.chart+xml"/>
  <Override PartName="/xl/charts/chart657.xml" ContentType="application/vnd.openxmlformats-officedocument.drawingml.chart+xml"/>
  <Override PartName="/xl/drawings/drawing133.xml" ContentType="application/vnd.openxmlformats-officedocument.drawingml.chartshapes+xml"/>
  <Override PartName="/xl/charts/chart658.xml" ContentType="application/vnd.openxmlformats-officedocument.drawingml.chart+xml"/>
  <Override PartName="/xl/charts/chart659.xml" ContentType="application/vnd.openxmlformats-officedocument.drawingml.chart+xml"/>
  <Override PartName="/xl/charts/chart660.xml" ContentType="application/vnd.openxmlformats-officedocument.drawingml.chart+xml"/>
  <Override PartName="/xl/drawings/drawing134.xml" ContentType="application/vnd.openxmlformats-officedocument.drawing+xml"/>
  <Override PartName="/xl/charts/chart661.xml" ContentType="application/vnd.openxmlformats-officedocument.drawingml.chart+xml"/>
  <Override PartName="/xl/charts/chart662.xml" ContentType="application/vnd.openxmlformats-officedocument.drawingml.chart+xml"/>
  <Override PartName="/xl/charts/chart663.xml" ContentType="application/vnd.openxmlformats-officedocument.drawingml.chart+xml"/>
  <Override PartName="/xl/charts/chart664.xml" ContentType="application/vnd.openxmlformats-officedocument.drawingml.chart+xml"/>
  <Override PartName="/xl/charts/chart665.xml" ContentType="application/vnd.openxmlformats-officedocument.drawingml.chart+xml"/>
  <Override PartName="/xl/charts/chart666.xml" ContentType="application/vnd.openxmlformats-officedocument.drawingml.chart+xml"/>
  <Override PartName="/xl/charts/chart667.xml" ContentType="application/vnd.openxmlformats-officedocument.drawingml.chart+xml"/>
  <Override PartName="/xl/drawings/drawing135.xml" ContentType="application/vnd.openxmlformats-officedocument.drawingml.chartshapes+xml"/>
  <Override PartName="/xl/charts/chart668.xml" ContentType="application/vnd.openxmlformats-officedocument.drawingml.chart+xml"/>
  <Override PartName="/xl/charts/chart669.xml" ContentType="application/vnd.openxmlformats-officedocument.drawingml.chart+xml"/>
  <Override PartName="/xl/charts/chart670.xml" ContentType="application/vnd.openxmlformats-officedocument.drawingml.chart+xml"/>
  <Override PartName="/xl/drawings/drawing136.xml" ContentType="application/vnd.openxmlformats-officedocument.drawing+xml"/>
  <Override PartName="/xl/charts/chart671.xml" ContentType="application/vnd.openxmlformats-officedocument.drawingml.chart+xml"/>
  <Override PartName="/xl/charts/chart672.xml" ContentType="application/vnd.openxmlformats-officedocument.drawingml.chart+xml"/>
  <Override PartName="/xl/charts/chart673.xml" ContentType="application/vnd.openxmlformats-officedocument.drawingml.chart+xml"/>
  <Override PartName="/xl/charts/chart674.xml" ContentType="application/vnd.openxmlformats-officedocument.drawingml.chart+xml"/>
  <Override PartName="/xl/charts/chart675.xml" ContentType="application/vnd.openxmlformats-officedocument.drawingml.chart+xml"/>
  <Override PartName="/xl/charts/chart676.xml" ContentType="application/vnd.openxmlformats-officedocument.drawingml.chart+xml"/>
  <Override PartName="/xl/charts/chart677.xml" ContentType="application/vnd.openxmlformats-officedocument.drawingml.chart+xml"/>
  <Override PartName="/xl/drawings/drawing137.xml" ContentType="application/vnd.openxmlformats-officedocument.drawingml.chartshapes+xml"/>
  <Override PartName="/xl/charts/chart678.xml" ContentType="application/vnd.openxmlformats-officedocument.drawingml.chart+xml"/>
  <Override PartName="/xl/charts/chart679.xml" ContentType="application/vnd.openxmlformats-officedocument.drawingml.chart+xml"/>
  <Override PartName="/xl/charts/chart680.xml" ContentType="application/vnd.openxmlformats-officedocument.drawingml.chart+xml"/>
  <Override PartName="/xl/drawings/drawing138.xml" ContentType="application/vnd.openxmlformats-officedocument.drawing+xml"/>
  <Override PartName="/xl/charts/chart681.xml" ContentType="application/vnd.openxmlformats-officedocument.drawingml.chart+xml"/>
  <Override PartName="/xl/charts/chart682.xml" ContentType="application/vnd.openxmlformats-officedocument.drawingml.chart+xml"/>
  <Override PartName="/xl/charts/chart683.xml" ContentType="application/vnd.openxmlformats-officedocument.drawingml.chart+xml"/>
  <Override PartName="/xl/charts/chart684.xml" ContentType="application/vnd.openxmlformats-officedocument.drawingml.chart+xml"/>
  <Override PartName="/xl/charts/chart685.xml" ContentType="application/vnd.openxmlformats-officedocument.drawingml.chart+xml"/>
  <Override PartName="/xl/charts/chart686.xml" ContentType="application/vnd.openxmlformats-officedocument.drawingml.chart+xml"/>
  <Override PartName="/xl/charts/chart687.xml" ContentType="application/vnd.openxmlformats-officedocument.drawingml.chart+xml"/>
  <Override PartName="/xl/drawings/drawing139.xml" ContentType="application/vnd.openxmlformats-officedocument.drawingml.chartshapes+xml"/>
  <Override PartName="/xl/charts/chart688.xml" ContentType="application/vnd.openxmlformats-officedocument.drawingml.chart+xml"/>
  <Override PartName="/xl/charts/chart689.xml" ContentType="application/vnd.openxmlformats-officedocument.drawingml.chart+xml"/>
  <Override PartName="/xl/charts/chart690.xml" ContentType="application/vnd.openxmlformats-officedocument.drawingml.chart+xml"/>
  <Override PartName="/xl/drawings/drawing140.xml" ContentType="application/vnd.openxmlformats-officedocument.drawing+xml"/>
  <Override PartName="/xl/charts/chart691.xml" ContentType="application/vnd.openxmlformats-officedocument.drawingml.chart+xml"/>
  <Override PartName="/xl/charts/chart692.xml" ContentType="application/vnd.openxmlformats-officedocument.drawingml.chart+xml"/>
  <Override PartName="/xl/charts/chart693.xml" ContentType="application/vnd.openxmlformats-officedocument.drawingml.chart+xml"/>
  <Override PartName="/xl/charts/chart694.xml" ContentType="application/vnd.openxmlformats-officedocument.drawingml.chart+xml"/>
  <Override PartName="/xl/charts/chart695.xml" ContentType="application/vnd.openxmlformats-officedocument.drawingml.chart+xml"/>
  <Override PartName="/xl/charts/chart696.xml" ContentType="application/vnd.openxmlformats-officedocument.drawingml.chart+xml"/>
  <Override PartName="/xl/charts/chart697.xml" ContentType="application/vnd.openxmlformats-officedocument.drawingml.chart+xml"/>
  <Override PartName="/xl/drawings/drawing141.xml" ContentType="application/vnd.openxmlformats-officedocument.drawingml.chartshapes+xml"/>
  <Override PartName="/xl/charts/chart698.xml" ContentType="application/vnd.openxmlformats-officedocument.drawingml.chart+xml"/>
  <Override PartName="/xl/charts/chart699.xml" ContentType="application/vnd.openxmlformats-officedocument.drawingml.chart+xml"/>
  <Override PartName="/xl/charts/chart70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52"/>
  <workbookPr codeName="ThisWorkbook"/>
  <mc:AlternateContent xmlns:mc="http://schemas.openxmlformats.org/markup-compatibility/2006">
    <mc:Choice Requires="x15">
      <x15ac:absPath xmlns:x15ac="http://schemas.microsoft.com/office/spreadsheetml/2010/11/ac" url="S:\LEED\2018 LEED Project\Output\2020 JIA Publication\Illuminator\Output\Release 2 final tables_new\"/>
    </mc:Choice>
  </mc:AlternateContent>
  <xr:revisionPtr revIDLastSave="0" documentId="13_ncr:1_{4AAC6A51-D719-436C-BDE5-C630F9F7717E}" xr6:coauthVersionLast="36" xr6:coauthVersionMax="36" xr10:uidLastSave="{00000000-0000-0000-0000-000000000000}"/>
  <bookViews>
    <workbookView xWindow="0" yWindow="0" windowWidth="28800" windowHeight="12300" tabRatio="841" xr2:uid="{00000000-000D-0000-FFFF-FFFF00000000}"/>
  </bookViews>
  <sheets>
    <sheet name="Contents" sheetId="171" r:id="rId1"/>
    <sheet name="Table 10.1" sheetId="178" r:id="rId2"/>
    <sheet name="Table 10.2" sheetId="179" r:id="rId3"/>
    <sheet name="Table 10.3" sheetId="180" r:id="rId4"/>
    <sheet name="Table 10.4" sheetId="181" r:id="rId5"/>
    <sheet name="Table 10.5" sheetId="182" r:id="rId6"/>
    <sheet name="Table 10.6" sheetId="183" r:id="rId7"/>
    <sheet name="Table 10.7" sheetId="184" r:id="rId8"/>
    <sheet name="Table 10.8" sheetId="185" r:id="rId9"/>
    <sheet name="Table 10.9" sheetId="186" r:id="rId10"/>
    <sheet name="Table 10.10" sheetId="187" r:id="rId11"/>
    <sheet name="Table 10.11" sheetId="188" r:id="rId12"/>
    <sheet name="Table 10.12" sheetId="189" r:id="rId13"/>
    <sheet name="Table 10.13" sheetId="190" r:id="rId14"/>
    <sheet name="Table 10.14" sheetId="191" r:id="rId15"/>
    <sheet name="Table 10.15" sheetId="192" r:id="rId16"/>
    <sheet name="Table 10.16" sheetId="193" r:id="rId17"/>
    <sheet name="Table 10.17" sheetId="194" r:id="rId18"/>
    <sheet name="Table 10.18" sheetId="195" r:id="rId19"/>
    <sheet name="Table 10.19" sheetId="196" r:id="rId20"/>
    <sheet name="Table 10.20" sheetId="197" r:id="rId21"/>
    <sheet name="Table 10.21" sheetId="198" r:id="rId22"/>
    <sheet name="Table 10.22" sheetId="199" r:id="rId23"/>
    <sheet name="Table 10.23" sheetId="200" r:id="rId24"/>
    <sheet name="Table 10.24" sheetId="201" r:id="rId25"/>
    <sheet name="Table 10.25" sheetId="202" r:id="rId26"/>
    <sheet name="Table 10.26" sheetId="203" r:id="rId27"/>
    <sheet name="Table 10.27" sheetId="204" r:id="rId28"/>
    <sheet name="Table 10.28" sheetId="205" r:id="rId29"/>
    <sheet name="Table 10.29" sheetId="206" r:id="rId30"/>
    <sheet name="Table 10.30" sheetId="207" r:id="rId31"/>
    <sheet name="Table 10.31" sheetId="208" r:id="rId32"/>
    <sheet name="Table 10.32" sheetId="209" r:id="rId33"/>
    <sheet name="Table 10.33" sheetId="210" r:id="rId34"/>
    <sheet name="Table 10.34" sheetId="211" r:id="rId35"/>
    <sheet name="Table 10.35" sheetId="212" r:id="rId36"/>
    <sheet name="Table 10.36" sheetId="213" r:id="rId37"/>
    <sheet name="Table 10.37" sheetId="214" r:id="rId38"/>
    <sheet name="Table 10.38" sheetId="215" r:id="rId39"/>
    <sheet name="Table 10.39" sheetId="216" r:id="rId40"/>
    <sheet name="Table 10.40" sheetId="217" r:id="rId41"/>
    <sheet name="Table 10.41" sheetId="218" r:id="rId42"/>
    <sheet name="Table 10.42" sheetId="219" r:id="rId43"/>
    <sheet name="Table 10.43" sheetId="220" r:id="rId44"/>
    <sheet name="Table 10.44" sheetId="221" r:id="rId45"/>
    <sheet name="Table 10.45" sheetId="222" r:id="rId46"/>
    <sheet name="Table 10.46" sheetId="223" r:id="rId47"/>
    <sheet name="Table 10.47" sheetId="224" r:id="rId48"/>
    <sheet name="Table 10.48" sheetId="225" r:id="rId49"/>
    <sheet name="Table 10.49" sheetId="226" r:id="rId50"/>
    <sheet name="Table 10.50" sheetId="227" r:id="rId51"/>
    <sheet name="Table 10.51" sheetId="228" r:id="rId52"/>
    <sheet name="Table 10.52" sheetId="229" r:id="rId53"/>
    <sheet name="Table 10.53" sheetId="230" r:id="rId54"/>
    <sheet name="Table 10.54" sheetId="231" r:id="rId55"/>
    <sheet name="Table 10.55" sheetId="232" r:id="rId56"/>
    <sheet name="Table 10.56" sheetId="233" r:id="rId57"/>
    <sheet name="Table 10.57" sheetId="234" r:id="rId58"/>
    <sheet name="Table 10.58" sheetId="235" r:id="rId59"/>
    <sheet name="Table 10.59" sheetId="236" r:id="rId60"/>
    <sheet name="Table 10.60" sheetId="237" r:id="rId61"/>
    <sheet name="Table 10.61" sheetId="238" r:id="rId62"/>
    <sheet name="Table 10.62" sheetId="239" r:id="rId63"/>
    <sheet name="Table 10.63" sheetId="240" r:id="rId64"/>
    <sheet name="Table 10.64" sheetId="241" r:id="rId65"/>
    <sheet name="Table 10.65" sheetId="242" r:id="rId66"/>
    <sheet name="Table 10.66" sheetId="243" r:id="rId67"/>
    <sheet name="Table 10.67" sheetId="244" r:id="rId68"/>
    <sheet name="Table 10.68" sheetId="245" r:id="rId69"/>
    <sheet name="Table 10.69" sheetId="246" r:id="rId70"/>
    <sheet name="Table 10.70" sheetId="247" r:id="rId71"/>
    <sheet name="State data for spotlight" sheetId="177" state="hidden" r:id="rId72"/>
  </sheets>
  <definedNames>
    <definedName name="_AMO_UniqueIdentifier" hidden="1">"'2995e12c-7f92-4103-a2d1-a1d598d57c6f'"</definedName>
    <definedName name="_xlnm.Print_Area" localSheetId="1">'Table 10.1'!$A$1:$P$98</definedName>
    <definedName name="_xlnm.Print_Area" localSheetId="10">'Table 10.10'!$A$1:$P$98</definedName>
    <definedName name="_xlnm.Print_Area" localSheetId="11">'Table 10.11'!$A$1:$P$98</definedName>
    <definedName name="_xlnm.Print_Area" localSheetId="12">'Table 10.12'!$A$1:$P$98</definedName>
    <definedName name="_xlnm.Print_Area" localSheetId="13">'Table 10.13'!$A$1:$P$98</definedName>
    <definedName name="_xlnm.Print_Area" localSheetId="14">'Table 10.14'!$A$1:$P$98</definedName>
    <definedName name="_xlnm.Print_Area" localSheetId="15">'Table 10.15'!$A$1:$P$98</definedName>
    <definedName name="_xlnm.Print_Area" localSheetId="16">'Table 10.16'!$A$1:$P$98</definedName>
    <definedName name="_xlnm.Print_Area" localSheetId="17">'Table 10.17'!$A$1:$P$98</definedName>
    <definedName name="_xlnm.Print_Area" localSheetId="18">'Table 10.18'!$A$1:$P$98</definedName>
    <definedName name="_xlnm.Print_Area" localSheetId="19">'Table 10.19'!$A$1:$P$98</definedName>
    <definedName name="_xlnm.Print_Area" localSheetId="2">'Table 10.2'!$A$1:$P$98</definedName>
    <definedName name="_xlnm.Print_Area" localSheetId="20">'Table 10.20'!$A$1:$P$98</definedName>
    <definedName name="_xlnm.Print_Area" localSheetId="21">'Table 10.21'!$A$1:$P$98</definedName>
    <definedName name="_xlnm.Print_Area" localSheetId="22">'Table 10.22'!$A$1:$P$98</definedName>
    <definedName name="_xlnm.Print_Area" localSheetId="23">'Table 10.23'!$A$1:$P$98</definedName>
    <definedName name="_xlnm.Print_Area" localSheetId="24">'Table 10.24'!$A$1:$P$98</definedName>
    <definedName name="_xlnm.Print_Area" localSheetId="25">'Table 10.25'!$A$1:$P$98</definedName>
    <definedName name="_xlnm.Print_Area" localSheetId="26">'Table 10.26'!$A$1:$P$98</definedName>
    <definedName name="_xlnm.Print_Area" localSheetId="27">'Table 10.27'!$A$1:$P$98</definedName>
    <definedName name="_xlnm.Print_Area" localSheetId="28">'Table 10.28'!$A$1:$P$98</definedName>
    <definedName name="_xlnm.Print_Area" localSheetId="29">'Table 10.29'!$A$1:$P$98</definedName>
    <definedName name="_xlnm.Print_Area" localSheetId="3">'Table 10.3'!$A$1:$P$98</definedName>
    <definedName name="_xlnm.Print_Area" localSheetId="30">'Table 10.30'!$A$1:$P$98</definedName>
    <definedName name="_xlnm.Print_Area" localSheetId="31">'Table 10.31'!$A$1:$P$98</definedName>
    <definedName name="_xlnm.Print_Area" localSheetId="32">'Table 10.32'!$A$1:$P$98</definedName>
    <definedName name="_xlnm.Print_Area" localSheetId="33">'Table 10.33'!$A$1:$P$98</definedName>
    <definedName name="_xlnm.Print_Area" localSheetId="34">'Table 10.34'!$A$1:$P$98</definedName>
    <definedName name="_xlnm.Print_Area" localSheetId="35">'Table 10.35'!$A$1:$P$98</definedName>
    <definedName name="_xlnm.Print_Area" localSheetId="36">'Table 10.36'!$A$1:$P$98</definedName>
    <definedName name="_xlnm.Print_Area" localSheetId="37">'Table 10.37'!$A$1:$P$98</definedName>
    <definedName name="_xlnm.Print_Area" localSheetId="38">'Table 10.38'!$A$1:$P$98</definedName>
    <definedName name="_xlnm.Print_Area" localSheetId="39">'Table 10.39'!$A$1:$P$98</definedName>
    <definedName name="_xlnm.Print_Area" localSheetId="4">'Table 10.4'!$A$1:$P$98</definedName>
    <definedName name="_xlnm.Print_Area" localSheetId="40">'Table 10.40'!$A$1:$P$98</definedName>
    <definedName name="_xlnm.Print_Area" localSheetId="41">'Table 10.41'!$A$1:$P$98</definedName>
    <definedName name="_xlnm.Print_Area" localSheetId="42">'Table 10.42'!$A$1:$P$98</definedName>
    <definedName name="_xlnm.Print_Area" localSheetId="43">'Table 10.43'!$A$1:$P$98</definedName>
    <definedName name="_xlnm.Print_Area" localSheetId="44">'Table 10.44'!$A$1:$P$98</definedName>
    <definedName name="_xlnm.Print_Area" localSheetId="45">'Table 10.45'!$A$1:$P$98</definedName>
    <definedName name="_xlnm.Print_Area" localSheetId="46">'Table 10.46'!$A$1:$P$98</definedName>
    <definedName name="_xlnm.Print_Area" localSheetId="47">'Table 10.47'!$A$1:$P$98</definedName>
    <definedName name="_xlnm.Print_Area" localSheetId="48">'Table 10.48'!$A$1:$P$98</definedName>
    <definedName name="_xlnm.Print_Area" localSheetId="49">'Table 10.49'!$A$1:$P$98</definedName>
    <definedName name="_xlnm.Print_Area" localSheetId="5">'Table 10.5'!$A$1:$P$98</definedName>
    <definedName name="_xlnm.Print_Area" localSheetId="50">'Table 10.50'!$A$1:$P$98</definedName>
    <definedName name="_xlnm.Print_Area" localSheetId="51">'Table 10.51'!$A$1:$P$98</definedName>
    <definedName name="_xlnm.Print_Area" localSheetId="52">'Table 10.52'!$A$1:$P$98</definedName>
    <definedName name="_xlnm.Print_Area" localSheetId="53">'Table 10.53'!$A$1:$P$98</definedName>
    <definedName name="_xlnm.Print_Area" localSheetId="54">'Table 10.54'!$A$1:$P$98</definedName>
    <definedName name="_xlnm.Print_Area" localSheetId="55">'Table 10.55'!$A$1:$P$98</definedName>
    <definedName name="_xlnm.Print_Area" localSheetId="56">'Table 10.56'!$A$1:$P$98</definedName>
    <definedName name="_xlnm.Print_Area" localSheetId="57">'Table 10.57'!$A$1:$P$98</definedName>
    <definedName name="_xlnm.Print_Area" localSheetId="58">'Table 10.58'!$A$1:$P$98</definedName>
    <definedName name="_xlnm.Print_Area" localSheetId="59">'Table 10.59'!$A$1:$P$98</definedName>
    <definedName name="_xlnm.Print_Area" localSheetId="6">'Table 10.6'!$A$1:$P$98</definedName>
    <definedName name="_xlnm.Print_Area" localSheetId="60">'Table 10.60'!$A$1:$P$98</definedName>
    <definedName name="_xlnm.Print_Area" localSheetId="61">'Table 10.61'!$A$1:$P$98</definedName>
    <definedName name="_xlnm.Print_Area" localSheetId="62">'Table 10.62'!$A$1:$P$98</definedName>
    <definedName name="_xlnm.Print_Area" localSheetId="63">'Table 10.63'!$A$1:$P$98</definedName>
    <definedName name="_xlnm.Print_Area" localSheetId="64">'Table 10.64'!$A$1:$P$98</definedName>
    <definedName name="_xlnm.Print_Area" localSheetId="65">'Table 10.65'!$A$1:$P$98</definedName>
    <definedName name="_xlnm.Print_Area" localSheetId="66">'Table 10.66'!$A$1:$P$98</definedName>
    <definedName name="_xlnm.Print_Area" localSheetId="67">'Table 10.67'!$A$1:$P$98</definedName>
    <definedName name="_xlnm.Print_Area" localSheetId="68">'Table 10.68'!$A$1:$P$98</definedName>
    <definedName name="_xlnm.Print_Area" localSheetId="69">'Table 10.69'!$A$1:$P$98</definedName>
    <definedName name="_xlnm.Print_Area" localSheetId="7">'Table 10.7'!$A$1:$P$98</definedName>
    <definedName name="_xlnm.Print_Area" localSheetId="70">'Table 10.70'!$A$1:$P$98</definedName>
    <definedName name="_xlnm.Print_Area" localSheetId="8">'Table 10.8'!$A$1:$P$98</definedName>
    <definedName name="_xlnm.Print_Area" localSheetId="9">'Table 10.9'!$A$1:$P$98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" i="179" l="1"/>
  <c r="A2" i="180"/>
  <c r="A2" i="181"/>
  <c r="A2" i="182"/>
  <c r="A2" i="183"/>
  <c r="A2" i="184"/>
  <c r="A2" i="185"/>
  <c r="A2" i="186"/>
  <c r="A2" i="187"/>
  <c r="A2" i="188"/>
  <c r="A2" i="189"/>
  <c r="A2" i="190"/>
  <c r="A2" i="191"/>
  <c r="A2" i="192"/>
  <c r="A2" i="193"/>
  <c r="A2" i="194"/>
  <c r="A2" i="195"/>
  <c r="A2" i="196"/>
  <c r="A2" i="197"/>
  <c r="A2" i="198"/>
  <c r="A2" i="199"/>
  <c r="A2" i="200"/>
  <c r="A2" i="201"/>
  <c r="A2" i="202"/>
  <c r="A2" i="203"/>
  <c r="A2" i="204"/>
  <c r="A2" i="205"/>
  <c r="A2" i="206"/>
  <c r="A2" i="207"/>
  <c r="A2" i="208"/>
  <c r="A2" i="209"/>
  <c r="A2" i="210"/>
  <c r="A2" i="211"/>
  <c r="A2" i="212"/>
  <c r="A2" i="213"/>
  <c r="A2" i="214"/>
  <c r="A2" i="215"/>
  <c r="A2" i="216"/>
  <c r="A2" i="217"/>
  <c r="A2" i="218"/>
  <c r="A2" i="219"/>
  <c r="A2" i="220"/>
  <c r="A2" i="221"/>
  <c r="A2" i="222"/>
  <c r="A2" i="223"/>
  <c r="A2" i="224"/>
  <c r="A2" i="225"/>
  <c r="A2" i="226"/>
  <c r="A2" i="227"/>
  <c r="A2" i="228"/>
  <c r="A2" i="229"/>
  <c r="A2" i="230"/>
  <c r="A2" i="231"/>
  <c r="A2" i="232"/>
  <c r="A2" i="233"/>
  <c r="A2" i="234"/>
  <c r="A2" i="235"/>
  <c r="A2" i="236"/>
  <c r="A2" i="237"/>
  <c r="A2" i="238"/>
  <c r="A2" i="239"/>
  <c r="A2" i="240"/>
  <c r="A2" i="241"/>
  <c r="A2" i="242"/>
  <c r="A2" i="243"/>
  <c r="A2" i="244"/>
  <c r="A2" i="245"/>
  <c r="A2" i="246"/>
  <c r="A2" i="247"/>
  <c r="A2" i="178"/>
  <c r="AD128" i="247"/>
  <c r="AB128" i="247"/>
  <c r="AD127" i="247"/>
  <c r="AB127" i="247"/>
  <c r="AD125" i="247"/>
  <c r="AB125" i="247"/>
  <c r="AD124" i="247"/>
  <c r="AB124" i="247"/>
  <c r="AB122" i="247"/>
  <c r="AB121" i="247"/>
  <c r="AB120" i="247"/>
  <c r="AB118" i="247"/>
  <c r="AF115" i="247"/>
  <c r="AD115" i="247"/>
  <c r="AB115" i="247"/>
  <c r="AF114" i="247"/>
  <c r="AD114" i="247"/>
  <c r="AB114" i="247"/>
  <c r="AD111" i="247"/>
  <c r="AB111" i="247"/>
  <c r="AD110" i="247"/>
  <c r="AB110" i="247"/>
  <c r="AD109" i="247"/>
  <c r="AB109" i="247"/>
  <c r="AD108" i="247"/>
  <c r="AB108" i="247"/>
  <c r="AD105" i="247"/>
  <c r="AB105" i="247"/>
  <c r="AD104" i="247"/>
  <c r="AB104" i="247"/>
  <c r="N9" i="177"/>
  <c r="O90" i="247"/>
  <c r="N90" i="247"/>
  <c r="L9" i="177"/>
  <c r="M90" i="247"/>
  <c r="L90" i="247"/>
  <c r="J9" i="177"/>
  <c r="K90" i="247"/>
  <c r="AF9" i="247"/>
  <c r="G90" i="247"/>
  <c r="F90" i="247"/>
  <c r="AD9" i="247"/>
  <c r="E90" i="247"/>
  <c r="D90" i="247"/>
  <c r="AB9" i="247"/>
  <c r="C90" i="247"/>
  <c r="N8" i="177"/>
  <c r="O89" i="247"/>
  <c r="N89" i="247"/>
  <c r="L8" i="177"/>
  <c r="M89" i="247"/>
  <c r="L89" i="247"/>
  <c r="J8" i="177"/>
  <c r="K89" i="247"/>
  <c r="AF8" i="247"/>
  <c r="G89" i="247"/>
  <c r="F89" i="247"/>
  <c r="AD8" i="247"/>
  <c r="E89" i="247"/>
  <c r="D89" i="247"/>
  <c r="AB8" i="247"/>
  <c r="C89" i="247"/>
  <c r="AF38" i="247"/>
  <c r="AD38" i="247"/>
  <c r="AB38" i="247"/>
  <c r="AF37" i="247"/>
  <c r="AD37" i="247"/>
  <c r="AB37" i="247"/>
  <c r="N7" i="177"/>
  <c r="O88" i="247"/>
  <c r="N88" i="247"/>
  <c r="L7" i="177"/>
  <c r="M88" i="247"/>
  <c r="L88" i="247"/>
  <c r="J7" i="177"/>
  <c r="J88" i="247"/>
  <c r="AF7" i="247"/>
  <c r="G88" i="247"/>
  <c r="F88" i="247"/>
  <c r="AD7" i="247"/>
  <c r="E88" i="247"/>
  <c r="D88" i="247"/>
  <c r="AB7" i="247"/>
  <c r="C88" i="247"/>
  <c r="N6" i="177"/>
  <c r="O87" i="247"/>
  <c r="N87" i="247"/>
  <c r="L6" i="177"/>
  <c r="M87" i="247"/>
  <c r="L87" i="247"/>
  <c r="J6" i="177"/>
  <c r="J87" i="247"/>
  <c r="AF6" i="247"/>
  <c r="G87" i="247"/>
  <c r="F87" i="247"/>
  <c r="AD6" i="247"/>
  <c r="E87" i="247"/>
  <c r="D87" i="247"/>
  <c r="AB6" i="247"/>
  <c r="C87" i="247"/>
  <c r="N5" i="177"/>
  <c r="O86" i="247"/>
  <c r="N86" i="247"/>
  <c r="L5" i="177"/>
  <c r="M86" i="247"/>
  <c r="L86" i="247"/>
  <c r="J5" i="177"/>
  <c r="J86" i="247"/>
  <c r="AF5" i="247"/>
  <c r="G86" i="247"/>
  <c r="F86" i="247"/>
  <c r="AD5" i="247"/>
  <c r="E86" i="247"/>
  <c r="D86" i="247"/>
  <c r="AB5" i="247"/>
  <c r="C86" i="247"/>
  <c r="N4" i="177"/>
  <c r="O85" i="247"/>
  <c r="N85" i="247"/>
  <c r="L4" i="177"/>
  <c r="M85" i="247"/>
  <c r="L85" i="247"/>
  <c r="J4" i="177"/>
  <c r="J85" i="247"/>
  <c r="AF4" i="247"/>
  <c r="G85" i="247"/>
  <c r="F85" i="247"/>
  <c r="AD4" i="247"/>
  <c r="E85" i="247"/>
  <c r="D85" i="247"/>
  <c r="AB4" i="247"/>
  <c r="C85" i="247"/>
  <c r="A1" i="177"/>
  <c r="J82" i="247"/>
  <c r="S1" i="247"/>
  <c r="C82" i="247"/>
  <c r="A64" i="247"/>
  <c r="A49" i="247"/>
  <c r="AD42" i="247"/>
  <c r="AD41" i="247"/>
  <c r="AB34" i="247"/>
  <c r="AB33" i="247"/>
  <c r="AB32" i="247"/>
  <c r="AB31" i="247"/>
  <c r="A31" i="247"/>
  <c r="AB30" i="247"/>
  <c r="AB29" i="247"/>
  <c r="AB28" i="247"/>
  <c r="AB27" i="247"/>
  <c r="AB26" i="247"/>
  <c r="AB25" i="247"/>
  <c r="AB24" i="247"/>
  <c r="AB23" i="247"/>
  <c r="AB22" i="247"/>
  <c r="AB21" i="247"/>
  <c r="AB20" i="247"/>
  <c r="AB19" i="247"/>
  <c r="AB18" i="247"/>
  <c r="G18" i="247"/>
  <c r="A18" i="247"/>
  <c r="AB17" i="247"/>
  <c r="AB16" i="247"/>
  <c r="AB15" i="247"/>
  <c r="D15" i="247"/>
  <c r="D14" i="247"/>
  <c r="O13" i="247"/>
  <c r="D13" i="247"/>
  <c r="O12" i="247"/>
  <c r="D12" i="247"/>
  <c r="O11" i="247"/>
  <c r="O10" i="247"/>
  <c r="D10" i="247"/>
  <c r="O9" i="247"/>
  <c r="D9" i="247"/>
  <c r="O8" i="247"/>
  <c r="D8" i="247"/>
  <c r="A7" i="247"/>
  <c r="A4" i="247"/>
  <c r="AB2" i="247"/>
  <c r="Y1" i="247"/>
  <c r="AD128" i="246"/>
  <c r="AB128" i="246"/>
  <c r="AD127" i="246"/>
  <c r="AB127" i="246"/>
  <c r="AD125" i="246"/>
  <c r="AB125" i="246"/>
  <c r="AD124" i="246"/>
  <c r="AB124" i="246"/>
  <c r="AB122" i="246"/>
  <c r="AB121" i="246"/>
  <c r="AB120" i="246"/>
  <c r="AB118" i="246"/>
  <c r="AF115" i="246"/>
  <c r="AD115" i="246"/>
  <c r="AB115" i="246"/>
  <c r="AF114" i="246"/>
  <c r="AD114" i="246"/>
  <c r="AB114" i="246"/>
  <c r="AD111" i="246"/>
  <c r="AB111" i="246"/>
  <c r="AD110" i="246"/>
  <c r="AB110" i="246"/>
  <c r="AD109" i="246"/>
  <c r="AB109" i="246"/>
  <c r="AD108" i="246"/>
  <c r="AB108" i="246"/>
  <c r="AD105" i="246"/>
  <c r="AB105" i="246"/>
  <c r="AD104" i="246"/>
  <c r="AB104" i="246"/>
  <c r="O90" i="246"/>
  <c r="N90" i="246"/>
  <c r="M90" i="246"/>
  <c r="L90" i="246"/>
  <c r="K90" i="246"/>
  <c r="AF9" i="246"/>
  <c r="G90" i="246"/>
  <c r="F90" i="246"/>
  <c r="AD9" i="246"/>
  <c r="E90" i="246"/>
  <c r="D90" i="246"/>
  <c r="AB9" i="246"/>
  <c r="C90" i="246"/>
  <c r="O89" i="246"/>
  <c r="N89" i="246"/>
  <c r="M89" i="246"/>
  <c r="L89" i="246"/>
  <c r="K89" i="246"/>
  <c r="AF8" i="246"/>
  <c r="G89" i="246"/>
  <c r="F89" i="246"/>
  <c r="AD8" i="246"/>
  <c r="E89" i="246"/>
  <c r="D89" i="246"/>
  <c r="AB8" i="246"/>
  <c r="C89" i="246"/>
  <c r="AF38" i="246"/>
  <c r="AD38" i="246"/>
  <c r="AB38" i="246"/>
  <c r="AF37" i="246"/>
  <c r="AD37" i="246"/>
  <c r="AB37" i="246"/>
  <c r="O88" i="246"/>
  <c r="N88" i="246"/>
  <c r="M88" i="246"/>
  <c r="L88" i="246"/>
  <c r="J88" i="246"/>
  <c r="AF7" i="246"/>
  <c r="G88" i="246"/>
  <c r="F88" i="246"/>
  <c r="AD7" i="246"/>
  <c r="E88" i="246"/>
  <c r="D88" i="246"/>
  <c r="AB7" i="246"/>
  <c r="C88" i="246"/>
  <c r="O87" i="246"/>
  <c r="N87" i="246"/>
  <c r="M87" i="246"/>
  <c r="L87" i="246"/>
  <c r="J87" i="246"/>
  <c r="AF6" i="246"/>
  <c r="G87" i="246"/>
  <c r="F87" i="246"/>
  <c r="AD6" i="246"/>
  <c r="E87" i="246"/>
  <c r="D87" i="246"/>
  <c r="AB6" i="246"/>
  <c r="C87" i="246"/>
  <c r="O86" i="246"/>
  <c r="N86" i="246"/>
  <c r="M86" i="246"/>
  <c r="L86" i="246"/>
  <c r="J86" i="246"/>
  <c r="AF5" i="246"/>
  <c r="G86" i="246"/>
  <c r="F86" i="246"/>
  <c r="AD5" i="246"/>
  <c r="E86" i="246"/>
  <c r="D86" i="246"/>
  <c r="AB5" i="246"/>
  <c r="C86" i="246"/>
  <c r="O85" i="246"/>
  <c r="N85" i="246"/>
  <c r="M85" i="246"/>
  <c r="L85" i="246"/>
  <c r="J85" i="246"/>
  <c r="AF4" i="246"/>
  <c r="G85" i="246"/>
  <c r="F85" i="246"/>
  <c r="AD4" i="246"/>
  <c r="E85" i="246"/>
  <c r="D85" i="246"/>
  <c r="AB4" i="246"/>
  <c r="C85" i="246"/>
  <c r="J82" i="246"/>
  <c r="S1" i="246"/>
  <c r="C82" i="246"/>
  <c r="A64" i="246"/>
  <c r="A49" i="246"/>
  <c r="AD42" i="246"/>
  <c r="AD41" i="246"/>
  <c r="AB34" i="246"/>
  <c r="AB33" i="246"/>
  <c r="AB32" i="246"/>
  <c r="AB31" i="246"/>
  <c r="A31" i="246"/>
  <c r="AB30" i="246"/>
  <c r="AB29" i="246"/>
  <c r="AB28" i="246"/>
  <c r="AB27" i="246"/>
  <c r="AB26" i="246"/>
  <c r="AB25" i="246"/>
  <c r="AB24" i="246"/>
  <c r="AB23" i="246"/>
  <c r="AB22" i="246"/>
  <c r="AB21" i="246"/>
  <c r="AB20" i="246"/>
  <c r="AB19" i="246"/>
  <c r="AB18" i="246"/>
  <c r="G18" i="246"/>
  <c r="A18" i="246"/>
  <c r="AB17" i="246"/>
  <c r="AB16" i="246"/>
  <c r="AB15" i="246"/>
  <c r="D15" i="246"/>
  <c r="D14" i="246"/>
  <c r="O13" i="246"/>
  <c r="D13" i="246"/>
  <c r="O12" i="246"/>
  <c r="D12" i="246"/>
  <c r="O11" i="246"/>
  <c r="O10" i="246"/>
  <c r="D10" i="246"/>
  <c r="O9" i="246"/>
  <c r="D9" i="246"/>
  <c r="O8" i="246"/>
  <c r="D8" i="246"/>
  <c r="A7" i="246"/>
  <c r="A4" i="246"/>
  <c r="AB2" i="246"/>
  <c r="Y1" i="246"/>
  <c r="AD128" i="245"/>
  <c r="AB128" i="245"/>
  <c r="AD127" i="245"/>
  <c r="AB127" i="245"/>
  <c r="AD125" i="245"/>
  <c r="AB125" i="245"/>
  <c r="AD124" i="245"/>
  <c r="AB124" i="245"/>
  <c r="AB122" i="245"/>
  <c r="AB121" i="245"/>
  <c r="AB120" i="245"/>
  <c r="AB118" i="245"/>
  <c r="AF115" i="245"/>
  <c r="AD115" i="245"/>
  <c r="AB115" i="245"/>
  <c r="AF114" i="245"/>
  <c r="AD114" i="245"/>
  <c r="AB114" i="245"/>
  <c r="AD111" i="245"/>
  <c r="AB111" i="245"/>
  <c r="AD110" i="245"/>
  <c r="AB110" i="245"/>
  <c r="AD109" i="245"/>
  <c r="AB109" i="245"/>
  <c r="AD108" i="245"/>
  <c r="AB108" i="245"/>
  <c r="AD105" i="245"/>
  <c r="AB105" i="245"/>
  <c r="AD104" i="245"/>
  <c r="AB104" i="245"/>
  <c r="O90" i="245"/>
  <c r="N90" i="245"/>
  <c r="M90" i="245"/>
  <c r="L90" i="245"/>
  <c r="K90" i="245"/>
  <c r="AF9" i="245"/>
  <c r="G90" i="245"/>
  <c r="F90" i="245"/>
  <c r="AD9" i="245"/>
  <c r="E90" i="245"/>
  <c r="D90" i="245"/>
  <c r="AB9" i="245"/>
  <c r="C90" i="245"/>
  <c r="O89" i="245"/>
  <c r="N89" i="245"/>
  <c r="M89" i="245"/>
  <c r="L89" i="245"/>
  <c r="K89" i="245"/>
  <c r="AF8" i="245"/>
  <c r="G89" i="245"/>
  <c r="F89" i="245"/>
  <c r="AD8" i="245"/>
  <c r="E89" i="245"/>
  <c r="D89" i="245"/>
  <c r="AB8" i="245"/>
  <c r="C89" i="245"/>
  <c r="AF38" i="245"/>
  <c r="AD38" i="245"/>
  <c r="AB38" i="245"/>
  <c r="AF37" i="245"/>
  <c r="AD37" i="245"/>
  <c r="AB37" i="245"/>
  <c r="O88" i="245"/>
  <c r="N88" i="245"/>
  <c r="M88" i="245"/>
  <c r="L88" i="245"/>
  <c r="J88" i="245"/>
  <c r="AF7" i="245"/>
  <c r="G88" i="245"/>
  <c r="F88" i="245"/>
  <c r="AD7" i="245"/>
  <c r="E88" i="245"/>
  <c r="D88" i="245"/>
  <c r="AB7" i="245"/>
  <c r="C88" i="245"/>
  <c r="O87" i="245"/>
  <c r="N87" i="245"/>
  <c r="M87" i="245"/>
  <c r="L87" i="245"/>
  <c r="J87" i="245"/>
  <c r="AF6" i="245"/>
  <c r="G87" i="245"/>
  <c r="F87" i="245"/>
  <c r="AD6" i="245"/>
  <c r="E87" i="245"/>
  <c r="D87" i="245"/>
  <c r="AB6" i="245"/>
  <c r="C87" i="245"/>
  <c r="O86" i="245"/>
  <c r="N86" i="245"/>
  <c r="M86" i="245"/>
  <c r="L86" i="245"/>
  <c r="J86" i="245"/>
  <c r="AF5" i="245"/>
  <c r="G86" i="245"/>
  <c r="F86" i="245"/>
  <c r="AD5" i="245"/>
  <c r="E86" i="245"/>
  <c r="D86" i="245"/>
  <c r="AB5" i="245"/>
  <c r="C86" i="245"/>
  <c r="O85" i="245"/>
  <c r="N85" i="245"/>
  <c r="M85" i="245"/>
  <c r="L85" i="245"/>
  <c r="J85" i="245"/>
  <c r="AF4" i="245"/>
  <c r="G85" i="245"/>
  <c r="F85" i="245"/>
  <c r="AD4" i="245"/>
  <c r="E85" i="245"/>
  <c r="D85" i="245"/>
  <c r="AB4" i="245"/>
  <c r="C85" i="245"/>
  <c r="J82" i="245"/>
  <c r="S1" i="245"/>
  <c r="C82" i="245"/>
  <c r="A64" i="245"/>
  <c r="A49" i="245"/>
  <c r="AD42" i="245"/>
  <c r="AD41" i="245"/>
  <c r="AB34" i="245"/>
  <c r="AB33" i="245"/>
  <c r="AB32" i="245"/>
  <c r="AB31" i="245"/>
  <c r="A31" i="245"/>
  <c r="AB30" i="245"/>
  <c r="AB29" i="245"/>
  <c r="AB28" i="245"/>
  <c r="AB27" i="245"/>
  <c r="AB26" i="245"/>
  <c r="AB25" i="245"/>
  <c r="AB24" i="245"/>
  <c r="AB23" i="245"/>
  <c r="AB22" i="245"/>
  <c r="AB21" i="245"/>
  <c r="AB20" i="245"/>
  <c r="AB19" i="245"/>
  <c r="AB18" i="245"/>
  <c r="G18" i="245"/>
  <c r="A18" i="245"/>
  <c r="AB17" i="245"/>
  <c r="AB16" i="245"/>
  <c r="AB15" i="245"/>
  <c r="D15" i="245"/>
  <c r="D14" i="245"/>
  <c r="O13" i="245"/>
  <c r="D13" i="245"/>
  <c r="O12" i="245"/>
  <c r="D12" i="245"/>
  <c r="O11" i="245"/>
  <c r="O10" i="245"/>
  <c r="D10" i="245"/>
  <c r="O9" i="245"/>
  <c r="D9" i="245"/>
  <c r="O8" i="245"/>
  <c r="D8" i="245"/>
  <c r="A7" i="245"/>
  <c r="A4" i="245"/>
  <c r="AB2" i="245"/>
  <c r="Y1" i="245"/>
  <c r="AD128" i="244"/>
  <c r="AB128" i="244"/>
  <c r="AD127" i="244"/>
  <c r="AB127" i="244"/>
  <c r="AD125" i="244"/>
  <c r="AB125" i="244"/>
  <c r="AD124" i="244"/>
  <c r="AB124" i="244"/>
  <c r="AB122" i="244"/>
  <c r="AB121" i="244"/>
  <c r="AB120" i="244"/>
  <c r="AB118" i="244"/>
  <c r="AF115" i="244"/>
  <c r="AD115" i="244"/>
  <c r="AB115" i="244"/>
  <c r="AF114" i="244"/>
  <c r="AD114" i="244"/>
  <c r="AB114" i="244"/>
  <c r="AD111" i="244"/>
  <c r="AB111" i="244"/>
  <c r="AD110" i="244"/>
  <c r="AB110" i="244"/>
  <c r="AD109" i="244"/>
  <c r="AB109" i="244"/>
  <c r="AD108" i="244"/>
  <c r="AB108" i="244"/>
  <c r="AD105" i="244"/>
  <c r="AB105" i="244"/>
  <c r="AD104" i="244"/>
  <c r="AB104" i="244"/>
  <c r="O90" i="244"/>
  <c r="N90" i="244"/>
  <c r="M90" i="244"/>
  <c r="L90" i="244"/>
  <c r="K90" i="244"/>
  <c r="AF9" i="244"/>
  <c r="G90" i="244"/>
  <c r="F90" i="244"/>
  <c r="AD9" i="244"/>
  <c r="E90" i="244"/>
  <c r="D90" i="244"/>
  <c r="AB9" i="244"/>
  <c r="C90" i="244"/>
  <c r="O89" i="244"/>
  <c r="N89" i="244"/>
  <c r="M89" i="244"/>
  <c r="L89" i="244"/>
  <c r="K89" i="244"/>
  <c r="AF8" i="244"/>
  <c r="G89" i="244"/>
  <c r="F89" i="244"/>
  <c r="AD8" i="244"/>
  <c r="E89" i="244"/>
  <c r="D89" i="244"/>
  <c r="AB8" i="244"/>
  <c r="C89" i="244"/>
  <c r="AF38" i="244"/>
  <c r="AD38" i="244"/>
  <c r="AB38" i="244"/>
  <c r="AF37" i="244"/>
  <c r="AD37" i="244"/>
  <c r="AB37" i="244"/>
  <c r="O88" i="244"/>
  <c r="N88" i="244"/>
  <c r="M88" i="244"/>
  <c r="L88" i="244"/>
  <c r="J88" i="244"/>
  <c r="AF7" i="244"/>
  <c r="G88" i="244"/>
  <c r="F88" i="244"/>
  <c r="AD7" i="244"/>
  <c r="E88" i="244"/>
  <c r="D88" i="244"/>
  <c r="AB7" i="244"/>
  <c r="C88" i="244"/>
  <c r="O87" i="244"/>
  <c r="N87" i="244"/>
  <c r="M87" i="244"/>
  <c r="L87" i="244"/>
  <c r="J87" i="244"/>
  <c r="AF6" i="244"/>
  <c r="G87" i="244"/>
  <c r="F87" i="244"/>
  <c r="AD6" i="244"/>
  <c r="E87" i="244"/>
  <c r="D87" i="244"/>
  <c r="AB6" i="244"/>
  <c r="C87" i="244"/>
  <c r="O86" i="244"/>
  <c r="N86" i="244"/>
  <c r="M86" i="244"/>
  <c r="L86" i="244"/>
  <c r="J86" i="244"/>
  <c r="AF5" i="244"/>
  <c r="G86" i="244"/>
  <c r="F86" i="244"/>
  <c r="AD5" i="244"/>
  <c r="E86" i="244"/>
  <c r="D86" i="244"/>
  <c r="AB5" i="244"/>
  <c r="C86" i="244"/>
  <c r="O85" i="244"/>
  <c r="N85" i="244"/>
  <c r="M85" i="244"/>
  <c r="L85" i="244"/>
  <c r="J85" i="244"/>
  <c r="AF4" i="244"/>
  <c r="G85" i="244"/>
  <c r="F85" i="244"/>
  <c r="AD4" i="244"/>
  <c r="E85" i="244"/>
  <c r="D85" i="244"/>
  <c r="AB4" i="244"/>
  <c r="C85" i="244"/>
  <c r="J82" i="244"/>
  <c r="S1" i="244"/>
  <c r="C82" i="244"/>
  <c r="A64" i="244"/>
  <c r="A49" i="244"/>
  <c r="AD42" i="244"/>
  <c r="AD41" i="244"/>
  <c r="AB34" i="244"/>
  <c r="AB33" i="244"/>
  <c r="AB32" i="244"/>
  <c r="AB31" i="244"/>
  <c r="A31" i="244"/>
  <c r="AB30" i="244"/>
  <c r="AB29" i="244"/>
  <c r="AB28" i="244"/>
  <c r="AB27" i="244"/>
  <c r="AB26" i="244"/>
  <c r="AB25" i="244"/>
  <c r="AB24" i="244"/>
  <c r="AB23" i="244"/>
  <c r="AB22" i="244"/>
  <c r="AB21" i="244"/>
  <c r="AB20" i="244"/>
  <c r="AB19" i="244"/>
  <c r="AB18" i="244"/>
  <c r="G18" i="244"/>
  <c r="A18" i="244"/>
  <c r="AB17" i="244"/>
  <c r="AB16" i="244"/>
  <c r="AB15" i="244"/>
  <c r="D15" i="244"/>
  <c r="D14" i="244"/>
  <c r="O13" i="244"/>
  <c r="D13" i="244"/>
  <c r="O12" i="244"/>
  <c r="D12" i="244"/>
  <c r="O11" i="244"/>
  <c r="O10" i="244"/>
  <c r="D10" i="244"/>
  <c r="O9" i="244"/>
  <c r="D9" i="244"/>
  <c r="O8" i="244"/>
  <c r="D8" i="244"/>
  <c r="A7" i="244"/>
  <c r="A4" i="244"/>
  <c r="AB2" i="244"/>
  <c r="Y1" i="244"/>
  <c r="AD128" i="243"/>
  <c r="AB128" i="243"/>
  <c r="AD127" i="243"/>
  <c r="AB127" i="243"/>
  <c r="AD125" i="243"/>
  <c r="AB125" i="243"/>
  <c r="AD124" i="243"/>
  <c r="AB124" i="243"/>
  <c r="AB122" i="243"/>
  <c r="AB121" i="243"/>
  <c r="AB120" i="243"/>
  <c r="AB118" i="243"/>
  <c r="AF115" i="243"/>
  <c r="AD115" i="243"/>
  <c r="AB115" i="243"/>
  <c r="AF114" i="243"/>
  <c r="AD114" i="243"/>
  <c r="AB114" i="243"/>
  <c r="AD111" i="243"/>
  <c r="AB111" i="243"/>
  <c r="AD110" i="243"/>
  <c r="AB110" i="243"/>
  <c r="AD109" i="243"/>
  <c r="AB109" i="243"/>
  <c r="AD108" i="243"/>
  <c r="AB108" i="243"/>
  <c r="AD105" i="243"/>
  <c r="AB105" i="243"/>
  <c r="AD104" i="243"/>
  <c r="AB104" i="243"/>
  <c r="O90" i="243"/>
  <c r="N90" i="243"/>
  <c r="M90" i="243"/>
  <c r="L90" i="243"/>
  <c r="K90" i="243"/>
  <c r="AF9" i="243"/>
  <c r="G90" i="243"/>
  <c r="F90" i="243"/>
  <c r="AD9" i="243"/>
  <c r="E90" i="243"/>
  <c r="D90" i="243"/>
  <c r="AB9" i="243"/>
  <c r="C90" i="243"/>
  <c r="O89" i="243"/>
  <c r="N89" i="243"/>
  <c r="M89" i="243"/>
  <c r="L89" i="243"/>
  <c r="K89" i="243"/>
  <c r="AF8" i="243"/>
  <c r="G89" i="243"/>
  <c r="F89" i="243"/>
  <c r="AD8" i="243"/>
  <c r="E89" i="243"/>
  <c r="D89" i="243"/>
  <c r="AB8" i="243"/>
  <c r="C89" i="243"/>
  <c r="AF38" i="243"/>
  <c r="AD38" i="243"/>
  <c r="AB38" i="243"/>
  <c r="AF37" i="243"/>
  <c r="AD37" i="243"/>
  <c r="AB37" i="243"/>
  <c r="O88" i="243"/>
  <c r="N88" i="243"/>
  <c r="M88" i="243"/>
  <c r="L88" i="243"/>
  <c r="J88" i="243"/>
  <c r="AF7" i="243"/>
  <c r="G88" i="243"/>
  <c r="F88" i="243"/>
  <c r="AD7" i="243"/>
  <c r="E88" i="243"/>
  <c r="D88" i="243"/>
  <c r="AB7" i="243"/>
  <c r="C88" i="243"/>
  <c r="O87" i="243"/>
  <c r="N87" i="243"/>
  <c r="M87" i="243"/>
  <c r="L87" i="243"/>
  <c r="J87" i="243"/>
  <c r="AF6" i="243"/>
  <c r="G87" i="243"/>
  <c r="F87" i="243"/>
  <c r="AD6" i="243"/>
  <c r="E87" i="243"/>
  <c r="D87" i="243"/>
  <c r="AB6" i="243"/>
  <c r="C87" i="243"/>
  <c r="O86" i="243"/>
  <c r="N86" i="243"/>
  <c r="M86" i="243"/>
  <c r="L86" i="243"/>
  <c r="J86" i="243"/>
  <c r="AF5" i="243"/>
  <c r="G86" i="243"/>
  <c r="F86" i="243"/>
  <c r="AD5" i="243"/>
  <c r="E86" i="243"/>
  <c r="D86" i="243"/>
  <c r="AB5" i="243"/>
  <c r="C86" i="243"/>
  <c r="O85" i="243"/>
  <c r="N85" i="243"/>
  <c r="M85" i="243"/>
  <c r="L85" i="243"/>
  <c r="J85" i="243"/>
  <c r="AF4" i="243"/>
  <c r="G85" i="243"/>
  <c r="F85" i="243"/>
  <c r="AD4" i="243"/>
  <c r="E85" i="243"/>
  <c r="D85" i="243"/>
  <c r="AB4" i="243"/>
  <c r="C85" i="243"/>
  <c r="J82" i="243"/>
  <c r="S1" i="243"/>
  <c r="C82" i="243"/>
  <c r="A64" i="243"/>
  <c r="A49" i="243"/>
  <c r="AD42" i="243"/>
  <c r="AD41" i="243"/>
  <c r="AB34" i="243"/>
  <c r="AB33" i="243"/>
  <c r="AB32" i="243"/>
  <c r="AB31" i="243"/>
  <c r="A31" i="243"/>
  <c r="AB30" i="243"/>
  <c r="AB29" i="243"/>
  <c r="AB28" i="243"/>
  <c r="AB27" i="243"/>
  <c r="AB26" i="243"/>
  <c r="AB25" i="243"/>
  <c r="AB24" i="243"/>
  <c r="AB23" i="243"/>
  <c r="AB22" i="243"/>
  <c r="AB21" i="243"/>
  <c r="AB20" i="243"/>
  <c r="AB19" i="243"/>
  <c r="AB18" i="243"/>
  <c r="G18" i="243"/>
  <c r="A18" i="243"/>
  <c r="AB17" i="243"/>
  <c r="AB16" i="243"/>
  <c r="AB15" i="243"/>
  <c r="D15" i="243"/>
  <c r="D14" i="243"/>
  <c r="O13" i="243"/>
  <c r="D13" i="243"/>
  <c r="O12" i="243"/>
  <c r="D12" i="243"/>
  <c r="O11" i="243"/>
  <c r="O10" i="243"/>
  <c r="D10" i="243"/>
  <c r="O9" i="243"/>
  <c r="D9" i="243"/>
  <c r="O8" i="243"/>
  <c r="D8" i="243"/>
  <c r="A7" i="243"/>
  <c r="A4" i="243"/>
  <c r="AB2" i="243"/>
  <c r="Y1" i="243"/>
  <c r="AD128" i="242"/>
  <c r="AB128" i="242"/>
  <c r="AD127" i="242"/>
  <c r="AB127" i="242"/>
  <c r="AD125" i="242"/>
  <c r="AB125" i="242"/>
  <c r="AD124" i="242"/>
  <c r="AB124" i="242"/>
  <c r="AB122" i="242"/>
  <c r="AB121" i="242"/>
  <c r="AB120" i="242"/>
  <c r="AB118" i="242"/>
  <c r="AF115" i="242"/>
  <c r="AD115" i="242"/>
  <c r="AB115" i="242"/>
  <c r="AF114" i="242"/>
  <c r="AD114" i="242"/>
  <c r="AB114" i="242"/>
  <c r="AD111" i="242"/>
  <c r="AB111" i="242"/>
  <c r="AD110" i="242"/>
  <c r="AB110" i="242"/>
  <c r="AD109" i="242"/>
  <c r="AB109" i="242"/>
  <c r="AD108" i="242"/>
  <c r="AB108" i="242"/>
  <c r="AD105" i="242"/>
  <c r="AB105" i="242"/>
  <c r="AD104" i="242"/>
  <c r="AB104" i="242"/>
  <c r="O90" i="242"/>
  <c r="N90" i="242"/>
  <c r="M90" i="242"/>
  <c r="L90" i="242"/>
  <c r="K90" i="242"/>
  <c r="AF9" i="242"/>
  <c r="G90" i="242"/>
  <c r="F90" i="242"/>
  <c r="AD9" i="242"/>
  <c r="E90" i="242"/>
  <c r="D90" i="242"/>
  <c r="AB9" i="242"/>
  <c r="C90" i="242"/>
  <c r="O89" i="242"/>
  <c r="N89" i="242"/>
  <c r="M89" i="242"/>
  <c r="L89" i="242"/>
  <c r="K89" i="242"/>
  <c r="AF8" i="242"/>
  <c r="G89" i="242"/>
  <c r="F89" i="242"/>
  <c r="AD8" i="242"/>
  <c r="E89" i="242"/>
  <c r="D89" i="242"/>
  <c r="AB8" i="242"/>
  <c r="C89" i="242"/>
  <c r="AF38" i="242"/>
  <c r="AD38" i="242"/>
  <c r="AB38" i="242"/>
  <c r="AF37" i="242"/>
  <c r="AD37" i="242"/>
  <c r="AB37" i="242"/>
  <c r="O88" i="242"/>
  <c r="N88" i="242"/>
  <c r="M88" i="242"/>
  <c r="L88" i="242"/>
  <c r="J88" i="242"/>
  <c r="AF7" i="242"/>
  <c r="G88" i="242"/>
  <c r="F88" i="242"/>
  <c r="AD7" i="242"/>
  <c r="E88" i="242"/>
  <c r="D88" i="242"/>
  <c r="AB7" i="242"/>
  <c r="C88" i="242"/>
  <c r="O87" i="242"/>
  <c r="N87" i="242"/>
  <c r="M87" i="242"/>
  <c r="L87" i="242"/>
  <c r="J87" i="242"/>
  <c r="AF6" i="242"/>
  <c r="G87" i="242"/>
  <c r="F87" i="242"/>
  <c r="AD6" i="242"/>
  <c r="E87" i="242"/>
  <c r="D87" i="242"/>
  <c r="AB6" i="242"/>
  <c r="C87" i="242"/>
  <c r="O86" i="242"/>
  <c r="N86" i="242"/>
  <c r="M86" i="242"/>
  <c r="L86" i="242"/>
  <c r="J86" i="242"/>
  <c r="AF5" i="242"/>
  <c r="G86" i="242"/>
  <c r="F86" i="242"/>
  <c r="AD5" i="242"/>
  <c r="E86" i="242"/>
  <c r="D86" i="242"/>
  <c r="AB5" i="242"/>
  <c r="C86" i="242"/>
  <c r="O85" i="242"/>
  <c r="N85" i="242"/>
  <c r="M85" i="242"/>
  <c r="L85" i="242"/>
  <c r="J85" i="242"/>
  <c r="AF4" i="242"/>
  <c r="G85" i="242"/>
  <c r="F85" i="242"/>
  <c r="AD4" i="242"/>
  <c r="E85" i="242"/>
  <c r="D85" i="242"/>
  <c r="AB4" i="242"/>
  <c r="C85" i="242"/>
  <c r="J82" i="242"/>
  <c r="S1" i="242"/>
  <c r="C82" i="242"/>
  <c r="A64" i="242"/>
  <c r="A49" i="242"/>
  <c r="AD42" i="242"/>
  <c r="AD41" i="242"/>
  <c r="AB34" i="242"/>
  <c r="AB33" i="242"/>
  <c r="AB32" i="242"/>
  <c r="AB31" i="242"/>
  <c r="A31" i="242"/>
  <c r="AB30" i="242"/>
  <c r="AB29" i="242"/>
  <c r="AB28" i="242"/>
  <c r="AB27" i="242"/>
  <c r="AB26" i="242"/>
  <c r="AB25" i="242"/>
  <c r="AB24" i="242"/>
  <c r="AB23" i="242"/>
  <c r="AB22" i="242"/>
  <c r="AB21" i="242"/>
  <c r="AB20" i="242"/>
  <c r="AB19" i="242"/>
  <c r="AB18" i="242"/>
  <c r="G18" i="242"/>
  <c r="A18" i="242"/>
  <c r="AB17" i="242"/>
  <c r="AB16" i="242"/>
  <c r="AB15" i="242"/>
  <c r="D15" i="242"/>
  <c r="D14" i="242"/>
  <c r="O13" i="242"/>
  <c r="D13" i="242"/>
  <c r="O12" i="242"/>
  <c r="D12" i="242"/>
  <c r="O11" i="242"/>
  <c r="O10" i="242"/>
  <c r="D10" i="242"/>
  <c r="O9" i="242"/>
  <c r="D9" i="242"/>
  <c r="O8" i="242"/>
  <c r="D8" i="242"/>
  <c r="A7" i="242"/>
  <c r="A4" i="242"/>
  <c r="AB2" i="242"/>
  <c r="Y1" i="242"/>
  <c r="AD128" i="241"/>
  <c r="AB128" i="241"/>
  <c r="AD127" i="241"/>
  <c r="AB127" i="241"/>
  <c r="AD125" i="241"/>
  <c r="AB125" i="241"/>
  <c r="AD124" i="241"/>
  <c r="AB124" i="241"/>
  <c r="AB122" i="241"/>
  <c r="AB121" i="241"/>
  <c r="AB120" i="241"/>
  <c r="AB118" i="241"/>
  <c r="AF115" i="241"/>
  <c r="AD115" i="241"/>
  <c r="AB115" i="241"/>
  <c r="AF114" i="241"/>
  <c r="AD114" i="241"/>
  <c r="AB114" i="241"/>
  <c r="AD111" i="241"/>
  <c r="AB111" i="241"/>
  <c r="AD110" i="241"/>
  <c r="AB110" i="241"/>
  <c r="AD109" i="241"/>
  <c r="AB109" i="241"/>
  <c r="AD108" i="241"/>
  <c r="AB108" i="241"/>
  <c r="AD105" i="241"/>
  <c r="AB105" i="241"/>
  <c r="AD104" i="241"/>
  <c r="AB104" i="241"/>
  <c r="O90" i="241"/>
  <c r="N90" i="241"/>
  <c r="M90" i="241"/>
  <c r="L90" i="241"/>
  <c r="K90" i="241"/>
  <c r="AF9" i="241"/>
  <c r="G90" i="241"/>
  <c r="F90" i="241"/>
  <c r="AD9" i="241"/>
  <c r="E90" i="241"/>
  <c r="D90" i="241"/>
  <c r="AB9" i="241"/>
  <c r="C90" i="241"/>
  <c r="O89" i="241"/>
  <c r="N89" i="241"/>
  <c r="M89" i="241"/>
  <c r="L89" i="241"/>
  <c r="K89" i="241"/>
  <c r="AF8" i="241"/>
  <c r="G89" i="241"/>
  <c r="F89" i="241"/>
  <c r="AD8" i="241"/>
  <c r="E89" i="241"/>
  <c r="D89" i="241"/>
  <c r="AB8" i="241"/>
  <c r="C89" i="241"/>
  <c r="AF38" i="241"/>
  <c r="AD38" i="241"/>
  <c r="AB38" i="241"/>
  <c r="AF37" i="241"/>
  <c r="AD37" i="241"/>
  <c r="AB37" i="241"/>
  <c r="O88" i="241"/>
  <c r="N88" i="241"/>
  <c r="M88" i="241"/>
  <c r="L88" i="241"/>
  <c r="J88" i="241"/>
  <c r="AF7" i="241"/>
  <c r="G88" i="241"/>
  <c r="F88" i="241"/>
  <c r="AD7" i="241"/>
  <c r="E88" i="241"/>
  <c r="D88" i="241"/>
  <c r="AB7" i="241"/>
  <c r="C88" i="241"/>
  <c r="O87" i="241"/>
  <c r="N87" i="241"/>
  <c r="M87" i="241"/>
  <c r="L87" i="241"/>
  <c r="J87" i="241"/>
  <c r="AF6" i="241"/>
  <c r="G87" i="241"/>
  <c r="F87" i="241"/>
  <c r="AD6" i="241"/>
  <c r="E87" i="241"/>
  <c r="D87" i="241"/>
  <c r="AB6" i="241"/>
  <c r="C87" i="241"/>
  <c r="O86" i="241"/>
  <c r="N86" i="241"/>
  <c r="M86" i="241"/>
  <c r="L86" i="241"/>
  <c r="J86" i="241"/>
  <c r="AF5" i="241"/>
  <c r="G86" i="241"/>
  <c r="F86" i="241"/>
  <c r="AD5" i="241"/>
  <c r="E86" i="241"/>
  <c r="D86" i="241"/>
  <c r="AB5" i="241"/>
  <c r="C86" i="241"/>
  <c r="O85" i="241"/>
  <c r="N85" i="241"/>
  <c r="M85" i="241"/>
  <c r="L85" i="241"/>
  <c r="J85" i="241"/>
  <c r="AF4" i="241"/>
  <c r="G85" i="241"/>
  <c r="F85" i="241"/>
  <c r="AD4" i="241"/>
  <c r="E85" i="241"/>
  <c r="D85" i="241"/>
  <c r="AB4" i="241"/>
  <c r="C85" i="241"/>
  <c r="J82" i="241"/>
  <c r="S1" i="241"/>
  <c r="C82" i="241"/>
  <c r="A64" i="241"/>
  <c r="A49" i="241"/>
  <c r="AD42" i="241"/>
  <c r="AD41" i="241"/>
  <c r="AB34" i="241"/>
  <c r="AB33" i="241"/>
  <c r="AB32" i="241"/>
  <c r="AB31" i="241"/>
  <c r="A31" i="241"/>
  <c r="AB30" i="241"/>
  <c r="AB29" i="241"/>
  <c r="AB28" i="241"/>
  <c r="AB27" i="241"/>
  <c r="AB26" i="241"/>
  <c r="AB25" i="241"/>
  <c r="AB24" i="241"/>
  <c r="AB23" i="241"/>
  <c r="AB22" i="241"/>
  <c r="AB21" i="241"/>
  <c r="AB20" i="241"/>
  <c r="AB19" i="241"/>
  <c r="AB18" i="241"/>
  <c r="G18" i="241"/>
  <c r="A18" i="241"/>
  <c r="AB17" i="241"/>
  <c r="AB16" i="241"/>
  <c r="AB15" i="241"/>
  <c r="D15" i="241"/>
  <c r="D14" i="241"/>
  <c r="O13" i="241"/>
  <c r="D13" i="241"/>
  <c r="O12" i="241"/>
  <c r="D12" i="241"/>
  <c r="O11" i="241"/>
  <c r="O10" i="241"/>
  <c r="D10" i="241"/>
  <c r="O9" i="241"/>
  <c r="D9" i="241"/>
  <c r="O8" i="241"/>
  <c r="D8" i="241"/>
  <c r="A7" i="241"/>
  <c r="A4" i="241"/>
  <c r="AB2" i="241"/>
  <c r="Y1" i="241"/>
  <c r="AD128" i="240"/>
  <c r="AB128" i="240"/>
  <c r="AD127" i="240"/>
  <c r="AB127" i="240"/>
  <c r="AD125" i="240"/>
  <c r="AB125" i="240"/>
  <c r="AD124" i="240"/>
  <c r="AB124" i="240"/>
  <c r="AB122" i="240"/>
  <c r="AB121" i="240"/>
  <c r="AB120" i="240"/>
  <c r="AB118" i="240"/>
  <c r="AF115" i="240"/>
  <c r="AD115" i="240"/>
  <c r="AB115" i="240"/>
  <c r="AF114" i="240"/>
  <c r="AD114" i="240"/>
  <c r="AB114" i="240"/>
  <c r="AD111" i="240"/>
  <c r="AB111" i="240"/>
  <c r="AD110" i="240"/>
  <c r="AB110" i="240"/>
  <c r="AD109" i="240"/>
  <c r="AB109" i="240"/>
  <c r="AD108" i="240"/>
  <c r="AB108" i="240"/>
  <c r="AD105" i="240"/>
  <c r="AB105" i="240"/>
  <c r="AD104" i="240"/>
  <c r="AB104" i="240"/>
  <c r="O90" i="240"/>
  <c r="N90" i="240"/>
  <c r="M90" i="240"/>
  <c r="L90" i="240"/>
  <c r="K90" i="240"/>
  <c r="AF9" i="240"/>
  <c r="G90" i="240"/>
  <c r="F90" i="240"/>
  <c r="AD9" i="240"/>
  <c r="E90" i="240"/>
  <c r="D90" i="240"/>
  <c r="AB9" i="240"/>
  <c r="C90" i="240"/>
  <c r="O89" i="240"/>
  <c r="N89" i="240"/>
  <c r="M89" i="240"/>
  <c r="L89" i="240"/>
  <c r="K89" i="240"/>
  <c r="AF8" i="240"/>
  <c r="G89" i="240"/>
  <c r="F89" i="240"/>
  <c r="AD8" i="240"/>
  <c r="E89" i="240"/>
  <c r="D89" i="240"/>
  <c r="AB8" i="240"/>
  <c r="C89" i="240"/>
  <c r="AF38" i="240"/>
  <c r="AD38" i="240"/>
  <c r="AB38" i="240"/>
  <c r="AF37" i="240"/>
  <c r="AD37" i="240"/>
  <c r="AB37" i="240"/>
  <c r="O88" i="240"/>
  <c r="N88" i="240"/>
  <c r="M88" i="240"/>
  <c r="L88" i="240"/>
  <c r="J88" i="240"/>
  <c r="AF7" i="240"/>
  <c r="G88" i="240"/>
  <c r="F88" i="240"/>
  <c r="AD7" i="240"/>
  <c r="E88" i="240"/>
  <c r="D88" i="240"/>
  <c r="AB7" i="240"/>
  <c r="C88" i="240"/>
  <c r="O87" i="240"/>
  <c r="N87" i="240"/>
  <c r="M87" i="240"/>
  <c r="L87" i="240"/>
  <c r="J87" i="240"/>
  <c r="AF6" i="240"/>
  <c r="G87" i="240"/>
  <c r="F87" i="240"/>
  <c r="AD6" i="240"/>
  <c r="E87" i="240"/>
  <c r="D87" i="240"/>
  <c r="AB6" i="240"/>
  <c r="C87" i="240"/>
  <c r="O86" i="240"/>
  <c r="N86" i="240"/>
  <c r="M86" i="240"/>
  <c r="L86" i="240"/>
  <c r="J86" i="240"/>
  <c r="AF5" i="240"/>
  <c r="G86" i="240"/>
  <c r="F86" i="240"/>
  <c r="AD5" i="240"/>
  <c r="E86" i="240"/>
  <c r="D86" i="240"/>
  <c r="AB5" i="240"/>
  <c r="C86" i="240"/>
  <c r="O85" i="240"/>
  <c r="N85" i="240"/>
  <c r="M85" i="240"/>
  <c r="L85" i="240"/>
  <c r="J85" i="240"/>
  <c r="AF4" i="240"/>
  <c r="G85" i="240"/>
  <c r="F85" i="240"/>
  <c r="AD4" i="240"/>
  <c r="E85" i="240"/>
  <c r="D85" i="240"/>
  <c r="AB4" i="240"/>
  <c r="C85" i="240"/>
  <c r="J82" i="240"/>
  <c r="S1" i="240"/>
  <c r="C82" i="240"/>
  <c r="A64" i="240"/>
  <c r="A49" i="240"/>
  <c r="AD42" i="240"/>
  <c r="AD41" i="240"/>
  <c r="AB34" i="240"/>
  <c r="AB33" i="240"/>
  <c r="AB32" i="240"/>
  <c r="AB31" i="240"/>
  <c r="A31" i="240"/>
  <c r="AB30" i="240"/>
  <c r="AB29" i="240"/>
  <c r="AB28" i="240"/>
  <c r="AB27" i="240"/>
  <c r="AB26" i="240"/>
  <c r="AB25" i="240"/>
  <c r="AB24" i="240"/>
  <c r="AB23" i="240"/>
  <c r="AB22" i="240"/>
  <c r="AB21" i="240"/>
  <c r="AB20" i="240"/>
  <c r="AB19" i="240"/>
  <c r="AB18" i="240"/>
  <c r="G18" i="240"/>
  <c r="A18" i="240"/>
  <c r="AB17" i="240"/>
  <c r="AB16" i="240"/>
  <c r="AB15" i="240"/>
  <c r="D15" i="240"/>
  <c r="D14" i="240"/>
  <c r="O13" i="240"/>
  <c r="D13" i="240"/>
  <c r="O12" i="240"/>
  <c r="D12" i="240"/>
  <c r="O11" i="240"/>
  <c r="O10" i="240"/>
  <c r="D10" i="240"/>
  <c r="O9" i="240"/>
  <c r="D9" i="240"/>
  <c r="O8" i="240"/>
  <c r="D8" i="240"/>
  <c r="A7" i="240"/>
  <c r="A4" i="240"/>
  <c r="AB2" i="240"/>
  <c r="Y1" i="240"/>
  <c r="AD128" i="239"/>
  <c r="AB128" i="239"/>
  <c r="AD127" i="239"/>
  <c r="AB127" i="239"/>
  <c r="AD125" i="239"/>
  <c r="AB125" i="239"/>
  <c r="AD124" i="239"/>
  <c r="AB124" i="239"/>
  <c r="AB122" i="239"/>
  <c r="AB121" i="239"/>
  <c r="AB120" i="239"/>
  <c r="AB118" i="239"/>
  <c r="AF115" i="239"/>
  <c r="AD115" i="239"/>
  <c r="AB115" i="239"/>
  <c r="AF114" i="239"/>
  <c r="AD114" i="239"/>
  <c r="AB114" i="239"/>
  <c r="AD111" i="239"/>
  <c r="AB111" i="239"/>
  <c r="AD110" i="239"/>
  <c r="AB110" i="239"/>
  <c r="AD109" i="239"/>
  <c r="AB109" i="239"/>
  <c r="AD108" i="239"/>
  <c r="AB108" i="239"/>
  <c r="AD105" i="239"/>
  <c r="AB105" i="239"/>
  <c r="AD104" i="239"/>
  <c r="AB104" i="239"/>
  <c r="O90" i="239"/>
  <c r="N90" i="239"/>
  <c r="M90" i="239"/>
  <c r="L90" i="239"/>
  <c r="K90" i="239"/>
  <c r="AF9" i="239"/>
  <c r="G90" i="239"/>
  <c r="F90" i="239"/>
  <c r="AD9" i="239"/>
  <c r="E90" i="239"/>
  <c r="D90" i="239"/>
  <c r="AB9" i="239"/>
  <c r="C90" i="239"/>
  <c r="O89" i="239"/>
  <c r="N89" i="239"/>
  <c r="M89" i="239"/>
  <c r="L89" i="239"/>
  <c r="K89" i="239"/>
  <c r="AF8" i="239"/>
  <c r="G89" i="239"/>
  <c r="F89" i="239"/>
  <c r="AD8" i="239"/>
  <c r="E89" i="239"/>
  <c r="D89" i="239"/>
  <c r="AB8" i="239"/>
  <c r="C89" i="239"/>
  <c r="AF38" i="239"/>
  <c r="AD38" i="239"/>
  <c r="AB38" i="239"/>
  <c r="AF37" i="239"/>
  <c r="AD37" i="239"/>
  <c r="AB37" i="239"/>
  <c r="O88" i="239"/>
  <c r="N88" i="239"/>
  <c r="M88" i="239"/>
  <c r="L88" i="239"/>
  <c r="J88" i="239"/>
  <c r="AF7" i="239"/>
  <c r="G88" i="239"/>
  <c r="F88" i="239"/>
  <c r="AD7" i="239"/>
  <c r="E88" i="239"/>
  <c r="D88" i="239"/>
  <c r="AB7" i="239"/>
  <c r="C88" i="239"/>
  <c r="O87" i="239"/>
  <c r="N87" i="239"/>
  <c r="M87" i="239"/>
  <c r="L87" i="239"/>
  <c r="J87" i="239"/>
  <c r="AF6" i="239"/>
  <c r="G87" i="239"/>
  <c r="F87" i="239"/>
  <c r="AD6" i="239"/>
  <c r="E87" i="239"/>
  <c r="D87" i="239"/>
  <c r="AB6" i="239"/>
  <c r="C87" i="239"/>
  <c r="O86" i="239"/>
  <c r="N86" i="239"/>
  <c r="M86" i="239"/>
  <c r="L86" i="239"/>
  <c r="J86" i="239"/>
  <c r="AF5" i="239"/>
  <c r="G86" i="239"/>
  <c r="F86" i="239"/>
  <c r="AD5" i="239"/>
  <c r="E86" i="239"/>
  <c r="D86" i="239"/>
  <c r="AB5" i="239"/>
  <c r="C86" i="239"/>
  <c r="O85" i="239"/>
  <c r="N85" i="239"/>
  <c r="M85" i="239"/>
  <c r="L85" i="239"/>
  <c r="J85" i="239"/>
  <c r="AF4" i="239"/>
  <c r="G85" i="239"/>
  <c r="F85" i="239"/>
  <c r="AD4" i="239"/>
  <c r="E85" i="239"/>
  <c r="D85" i="239"/>
  <c r="AB4" i="239"/>
  <c r="C85" i="239"/>
  <c r="J82" i="239"/>
  <c r="S1" i="239"/>
  <c r="C82" i="239"/>
  <c r="A64" i="239"/>
  <c r="A49" i="239"/>
  <c r="AD42" i="239"/>
  <c r="AD41" i="239"/>
  <c r="AB34" i="239"/>
  <c r="AB33" i="239"/>
  <c r="AB32" i="239"/>
  <c r="AB31" i="239"/>
  <c r="A31" i="239"/>
  <c r="AB30" i="239"/>
  <c r="AB29" i="239"/>
  <c r="AB28" i="239"/>
  <c r="AB27" i="239"/>
  <c r="AB26" i="239"/>
  <c r="AB25" i="239"/>
  <c r="AB24" i="239"/>
  <c r="AB23" i="239"/>
  <c r="AB22" i="239"/>
  <c r="AB21" i="239"/>
  <c r="AB20" i="239"/>
  <c r="AB19" i="239"/>
  <c r="AB18" i="239"/>
  <c r="G18" i="239"/>
  <c r="A18" i="239"/>
  <c r="AB17" i="239"/>
  <c r="AB16" i="239"/>
  <c r="AB15" i="239"/>
  <c r="D15" i="239"/>
  <c r="D14" i="239"/>
  <c r="O13" i="239"/>
  <c r="D13" i="239"/>
  <c r="O12" i="239"/>
  <c r="D12" i="239"/>
  <c r="O11" i="239"/>
  <c r="O10" i="239"/>
  <c r="D10" i="239"/>
  <c r="O9" i="239"/>
  <c r="D9" i="239"/>
  <c r="O8" i="239"/>
  <c r="D8" i="239"/>
  <c r="A7" i="239"/>
  <c r="A4" i="239"/>
  <c r="AB2" i="239"/>
  <c r="Y1" i="239"/>
  <c r="AD128" i="238"/>
  <c r="AB128" i="238"/>
  <c r="AD127" i="238"/>
  <c r="AB127" i="238"/>
  <c r="AD125" i="238"/>
  <c r="AB125" i="238"/>
  <c r="AD124" i="238"/>
  <c r="AB124" i="238"/>
  <c r="AB122" i="238"/>
  <c r="AB121" i="238"/>
  <c r="AB120" i="238"/>
  <c r="AB118" i="238"/>
  <c r="AF115" i="238"/>
  <c r="AD115" i="238"/>
  <c r="AB115" i="238"/>
  <c r="AF114" i="238"/>
  <c r="AD114" i="238"/>
  <c r="AB114" i="238"/>
  <c r="AD111" i="238"/>
  <c r="AB111" i="238"/>
  <c r="AD110" i="238"/>
  <c r="AB110" i="238"/>
  <c r="AD109" i="238"/>
  <c r="AB109" i="238"/>
  <c r="AD108" i="238"/>
  <c r="AB108" i="238"/>
  <c r="AD105" i="238"/>
  <c r="AB105" i="238"/>
  <c r="AD104" i="238"/>
  <c r="AB104" i="238"/>
  <c r="O90" i="238"/>
  <c r="N90" i="238"/>
  <c r="M90" i="238"/>
  <c r="L90" i="238"/>
  <c r="K90" i="238"/>
  <c r="AF9" i="238"/>
  <c r="G90" i="238"/>
  <c r="F90" i="238"/>
  <c r="AD9" i="238"/>
  <c r="E90" i="238"/>
  <c r="D90" i="238"/>
  <c r="AB9" i="238"/>
  <c r="C90" i="238"/>
  <c r="O89" i="238"/>
  <c r="N89" i="238"/>
  <c r="M89" i="238"/>
  <c r="L89" i="238"/>
  <c r="K89" i="238"/>
  <c r="AF8" i="238"/>
  <c r="G89" i="238"/>
  <c r="F89" i="238"/>
  <c r="AD8" i="238"/>
  <c r="E89" i="238"/>
  <c r="D89" i="238"/>
  <c r="AB8" i="238"/>
  <c r="C89" i="238"/>
  <c r="AF38" i="238"/>
  <c r="AD38" i="238"/>
  <c r="AB38" i="238"/>
  <c r="AF37" i="238"/>
  <c r="AD37" i="238"/>
  <c r="AB37" i="238"/>
  <c r="O88" i="238"/>
  <c r="N88" i="238"/>
  <c r="M88" i="238"/>
  <c r="L88" i="238"/>
  <c r="J88" i="238"/>
  <c r="AF7" i="238"/>
  <c r="G88" i="238"/>
  <c r="F88" i="238"/>
  <c r="AD7" i="238"/>
  <c r="E88" i="238"/>
  <c r="D88" i="238"/>
  <c r="AB7" i="238"/>
  <c r="C88" i="238"/>
  <c r="O87" i="238"/>
  <c r="N87" i="238"/>
  <c r="M87" i="238"/>
  <c r="L87" i="238"/>
  <c r="J87" i="238"/>
  <c r="AF6" i="238"/>
  <c r="G87" i="238"/>
  <c r="F87" i="238"/>
  <c r="AD6" i="238"/>
  <c r="E87" i="238"/>
  <c r="D87" i="238"/>
  <c r="AB6" i="238"/>
  <c r="C87" i="238"/>
  <c r="O86" i="238"/>
  <c r="N86" i="238"/>
  <c r="M86" i="238"/>
  <c r="L86" i="238"/>
  <c r="J86" i="238"/>
  <c r="AF5" i="238"/>
  <c r="G86" i="238"/>
  <c r="F86" i="238"/>
  <c r="AD5" i="238"/>
  <c r="E86" i="238"/>
  <c r="D86" i="238"/>
  <c r="AB5" i="238"/>
  <c r="C86" i="238"/>
  <c r="O85" i="238"/>
  <c r="N85" i="238"/>
  <c r="M85" i="238"/>
  <c r="L85" i="238"/>
  <c r="J85" i="238"/>
  <c r="AF4" i="238"/>
  <c r="G85" i="238"/>
  <c r="F85" i="238"/>
  <c r="AD4" i="238"/>
  <c r="E85" i="238"/>
  <c r="D85" i="238"/>
  <c r="AB4" i="238"/>
  <c r="C85" i="238"/>
  <c r="J82" i="238"/>
  <c r="S1" i="238"/>
  <c r="C82" i="238"/>
  <c r="A64" i="238"/>
  <c r="A49" i="238"/>
  <c r="AD42" i="238"/>
  <c r="AD41" i="238"/>
  <c r="AB34" i="238"/>
  <c r="AB33" i="238"/>
  <c r="AB32" i="238"/>
  <c r="AB31" i="238"/>
  <c r="A31" i="238"/>
  <c r="AB30" i="238"/>
  <c r="AB29" i="238"/>
  <c r="AB28" i="238"/>
  <c r="AB27" i="238"/>
  <c r="AB26" i="238"/>
  <c r="AB25" i="238"/>
  <c r="AB24" i="238"/>
  <c r="AB23" i="238"/>
  <c r="AB22" i="238"/>
  <c r="AB21" i="238"/>
  <c r="AB20" i="238"/>
  <c r="AB19" i="238"/>
  <c r="AB18" i="238"/>
  <c r="G18" i="238"/>
  <c r="A18" i="238"/>
  <c r="AB17" i="238"/>
  <c r="AB16" i="238"/>
  <c r="AB15" i="238"/>
  <c r="D15" i="238"/>
  <c r="D14" i="238"/>
  <c r="O13" i="238"/>
  <c r="D13" i="238"/>
  <c r="O12" i="238"/>
  <c r="D12" i="238"/>
  <c r="O11" i="238"/>
  <c r="O10" i="238"/>
  <c r="D10" i="238"/>
  <c r="O9" i="238"/>
  <c r="D9" i="238"/>
  <c r="O8" i="238"/>
  <c r="D8" i="238"/>
  <c r="A7" i="238"/>
  <c r="A4" i="238"/>
  <c r="AB2" i="238"/>
  <c r="Y1" i="238"/>
  <c r="AD128" i="237"/>
  <c r="AB128" i="237"/>
  <c r="AD127" i="237"/>
  <c r="AB127" i="237"/>
  <c r="AD125" i="237"/>
  <c r="AB125" i="237"/>
  <c r="AD124" i="237"/>
  <c r="AB124" i="237"/>
  <c r="AB122" i="237"/>
  <c r="AB121" i="237"/>
  <c r="AB120" i="237"/>
  <c r="AB118" i="237"/>
  <c r="AF115" i="237"/>
  <c r="AD115" i="237"/>
  <c r="AB115" i="237"/>
  <c r="AF114" i="237"/>
  <c r="AD114" i="237"/>
  <c r="AB114" i="237"/>
  <c r="AD111" i="237"/>
  <c r="AB111" i="237"/>
  <c r="AD110" i="237"/>
  <c r="AB110" i="237"/>
  <c r="AD109" i="237"/>
  <c r="AB109" i="237"/>
  <c r="AD108" i="237"/>
  <c r="AB108" i="237"/>
  <c r="AD105" i="237"/>
  <c r="AB105" i="237"/>
  <c r="AD104" i="237"/>
  <c r="AB104" i="237"/>
  <c r="O90" i="237"/>
  <c r="N90" i="237"/>
  <c r="M90" i="237"/>
  <c r="L90" i="237"/>
  <c r="K90" i="237"/>
  <c r="AF9" i="237"/>
  <c r="G90" i="237"/>
  <c r="F90" i="237"/>
  <c r="AD9" i="237"/>
  <c r="E90" i="237"/>
  <c r="D90" i="237"/>
  <c r="AB9" i="237"/>
  <c r="C90" i="237"/>
  <c r="O89" i="237"/>
  <c r="N89" i="237"/>
  <c r="M89" i="237"/>
  <c r="L89" i="237"/>
  <c r="K89" i="237"/>
  <c r="AF8" i="237"/>
  <c r="G89" i="237"/>
  <c r="F89" i="237"/>
  <c r="AD8" i="237"/>
  <c r="E89" i="237"/>
  <c r="D89" i="237"/>
  <c r="AB8" i="237"/>
  <c r="C89" i="237"/>
  <c r="AF38" i="237"/>
  <c r="AD38" i="237"/>
  <c r="AB38" i="237"/>
  <c r="AF37" i="237"/>
  <c r="AD37" i="237"/>
  <c r="AB37" i="237"/>
  <c r="O88" i="237"/>
  <c r="N88" i="237"/>
  <c r="M88" i="237"/>
  <c r="L88" i="237"/>
  <c r="J88" i="237"/>
  <c r="AF7" i="237"/>
  <c r="G88" i="237"/>
  <c r="F88" i="237"/>
  <c r="AD7" i="237"/>
  <c r="E88" i="237"/>
  <c r="D88" i="237"/>
  <c r="AB7" i="237"/>
  <c r="C88" i="237"/>
  <c r="O87" i="237"/>
  <c r="N87" i="237"/>
  <c r="M87" i="237"/>
  <c r="L87" i="237"/>
  <c r="J87" i="237"/>
  <c r="AF6" i="237"/>
  <c r="G87" i="237"/>
  <c r="F87" i="237"/>
  <c r="AD6" i="237"/>
  <c r="E87" i="237"/>
  <c r="D87" i="237"/>
  <c r="AB6" i="237"/>
  <c r="C87" i="237"/>
  <c r="O86" i="237"/>
  <c r="N86" i="237"/>
  <c r="M86" i="237"/>
  <c r="L86" i="237"/>
  <c r="J86" i="237"/>
  <c r="AF5" i="237"/>
  <c r="G86" i="237"/>
  <c r="F86" i="237"/>
  <c r="AD5" i="237"/>
  <c r="E86" i="237"/>
  <c r="D86" i="237"/>
  <c r="AB5" i="237"/>
  <c r="C86" i="237"/>
  <c r="O85" i="237"/>
  <c r="N85" i="237"/>
  <c r="M85" i="237"/>
  <c r="L85" i="237"/>
  <c r="J85" i="237"/>
  <c r="AF4" i="237"/>
  <c r="G85" i="237"/>
  <c r="F85" i="237"/>
  <c r="AD4" i="237"/>
  <c r="E85" i="237"/>
  <c r="D85" i="237"/>
  <c r="AB4" i="237"/>
  <c r="C85" i="237"/>
  <c r="J82" i="237"/>
  <c r="S1" i="237"/>
  <c r="C82" i="237"/>
  <c r="A64" i="237"/>
  <c r="A49" i="237"/>
  <c r="AD42" i="237"/>
  <c r="AD41" i="237"/>
  <c r="AB34" i="237"/>
  <c r="AB33" i="237"/>
  <c r="AB32" i="237"/>
  <c r="AB31" i="237"/>
  <c r="A31" i="237"/>
  <c r="AB30" i="237"/>
  <c r="AB29" i="237"/>
  <c r="AB28" i="237"/>
  <c r="AB27" i="237"/>
  <c r="AB26" i="237"/>
  <c r="AB25" i="237"/>
  <c r="AB24" i="237"/>
  <c r="AB23" i="237"/>
  <c r="AB22" i="237"/>
  <c r="AB21" i="237"/>
  <c r="AB20" i="237"/>
  <c r="AB19" i="237"/>
  <c r="AB18" i="237"/>
  <c r="G18" i="237"/>
  <c r="A18" i="237"/>
  <c r="AB17" i="237"/>
  <c r="AB16" i="237"/>
  <c r="AB15" i="237"/>
  <c r="D15" i="237"/>
  <c r="D14" i="237"/>
  <c r="O13" i="237"/>
  <c r="D13" i="237"/>
  <c r="O12" i="237"/>
  <c r="D12" i="237"/>
  <c r="O11" i="237"/>
  <c r="O10" i="237"/>
  <c r="D10" i="237"/>
  <c r="O9" i="237"/>
  <c r="D9" i="237"/>
  <c r="O8" i="237"/>
  <c r="D8" i="237"/>
  <c r="A7" i="237"/>
  <c r="A4" i="237"/>
  <c r="AB2" i="237"/>
  <c r="Y1" i="237"/>
  <c r="AD128" i="236"/>
  <c r="AB128" i="236"/>
  <c r="AD127" i="236"/>
  <c r="AB127" i="236"/>
  <c r="AD125" i="236"/>
  <c r="AB125" i="236"/>
  <c r="AD124" i="236"/>
  <c r="AB124" i="236"/>
  <c r="AB122" i="236"/>
  <c r="AB121" i="236"/>
  <c r="AB120" i="236"/>
  <c r="AB118" i="236"/>
  <c r="AF115" i="236"/>
  <c r="AD115" i="236"/>
  <c r="AB115" i="236"/>
  <c r="AF114" i="236"/>
  <c r="AD114" i="236"/>
  <c r="AB114" i="236"/>
  <c r="AD111" i="236"/>
  <c r="AB111" i="236"/>
  <c r="AD110" i="236"/>
  <c r="AB110" i="236"/>
  <c r="AD109" i="236"/>
  <c r="AB109" i="236"/>
  <c r="AD108" i="236"/>
  <c r="AB108" i="236"/>
  <c r="AD105" i="236"/>
  <c r="AB105" i="236"/>
  <c r="AD104" i="236"/>
  <c r="AB104" i="236"/>
  <c r="O90" i="236"/>
  <c r="N90" i="236"/>
  <c r="M90" i="236"/>
  <c r="L90" i="236"/>
  <c r="K90" i="236"/>
  <c r="AF9" i="236"/>
  <c r="G90" i="236"/>
  <c r="F90" i="236"/>
  <c r="AD9" i="236"/>
  <c r="E90" i="236"/>
  <c r="D90" i="236"/>
  <c r="AB9" i="236"/>
  <c r="C90" i="236"/>
  <c r="O89" i="236"/>
  <c r="N89" i="236"/>
  <c r="M89" i="236"/>
  <c r="L89" i="236"/>
  <c r="K89" i="236"/>
  <c r="AF8" i="236"/>
  <c r="G89" i="236"/>
  <c r="F89" i="236"/>
  <c r="AD8" i="236"/>
  <c r="E89" i="236"/>
  <c r="D89" i="236"/>
  <c r="AB8" i="236"/>
  <c r="C89" i="236"/>
  <c r="AF38" i="236"/>
  <c r="AD38" i="236"/>
  <c r="AB38" i="236"/>
  <c r="AF37" i="236"/>
  <c r="AD37" i="236"/>
  <c r="AB37" i="236"/>
  <c r="O88" i="236"/>
  <c r="N88" i="236"/>
  <c r="M88" i="236"/>
  <c r="L88" i="236"/>
  <c r="J88" i="236"/>
  <c r="AF7" i="236"/>
  <c r="G88" i="236"/>
  <c r="F88" i="236"/>
  <c r="AD7" i="236"/>
  <c r="E88" i="236"/>
  <c r="D88" i="236"/>
  <c r="AB7" i="236"/>
  <c r="C88" i="236"/>
  <c r="O87" i="236"/>
  <c r="N87" i="236"/>
  <c r="M87" i="236"/>
  <c r="L87" i="236"/>
  <c r="J87" i="236"/>
  <c r="AF6" i="236"/>
  <c r="G87" i="236"/>
  <c r="F87" i="236"/>
  <c r="AD6" i="236"/>
  <c r="E87" i="236"/>
  <c r="D87" i="236"/>
  <c r="AB6" i="236"/>
  <c r="C87" i="236"/>
  <c r="O86" i="236"/>
  <c r="N86" i="236"/>
  <c r="M86" i="236"/>
  <c r="L86" i="236"/>
  <c r="J86" i="236"/>
  <c r="AF5" i="236"/>
  <c r="G86" i="236"/>
  <c r="F86" i="236"/>
  <c r="AD5" i="236"/>
  <c r="E86" i="236"/>
  <c r="D86" i="236"/>
  <c r="AB5" i="236"/>
  <c r="C86" i="236"/>
  <c r="O85" i="236"/>
  <c r="N85" i="236"/>
  <c r="M85" i="236"/>
  <c r="L85" i="236"/>
  <c r="J85" i="236"/>
  <c r="AF4" i="236"/>
  <c r="G85" i="236"/>
  <c r="F85" i="236"/>
  <c r="AD4" i="236"/>
  <c r="E85" i="236"/>
  <c r="D85" i="236"/>
  <c r="AB4" i="236"/>
  <c r="C85" i="236"/>
  <c r="J82" i="236"/>
  <c r="S1" i="236"/>
  <c r="C82" i="236"/>
  <c r="A64" i="236"/>
  <c r="A49" i="236"/>
  <c r="AD42" i="236"/>
  <c r="AD41" i="236"/>
  <c r="AB34" i="236"/>
  <c r="AB33" i="236"/>
  <c r="AB32" i="236"/>
  <c r="AB31" i="236"/>
  <c r="A31" i="236"/>
  <c r="AB30" i="236"/>
  <c r="AB29" i="236"/>
  <c r="AB28" i="236"/>
  <c r="AB27" i="236"/>
  <c r="AB26" i="236"/>
  <c r="AB25" i="236"/>
  <c r="AB24" i="236"/>
  <c r="AB23" i="236"/>
  <c r="AB22" i="236"/>
  <c r="AB21" i="236"/>
  <c r="AB20" i="236"/>
  <c r="AB19" i="236"/>
  <c r="AB18" i="236"/>
  <c r="G18" i="236"/>
  <c r="A18" i="236"/>
  <c r="AB17" i="236"/>
  <c r="AB16" i="236"/>
  <c r="AB15" i="236"/>
  <c r="D15" i="236"/>
  <c r="D14" i="236"/>
  <c r="O13" i="236"/>
  <c r="D13" i="236"/>
  <c r="O12" i="236"/>
  <c r="D12" i="236"/>
  <c r="O11" i="236"/>
  <c r="O10" i="236"/>
  <c r="D10" i="236"/>
  <c r="O9" i="236"/>
  <c r="D9" i="236"/>
  <c r="O8" i="236"/>
  <c r="D8" i="236"/>
  <c r="A7" i="236"/>
  <c r="A4" i="236"/>
  <c r="AB2" i="236"/>
  <c r="Y1" i="236"/>
  <c r="AD128" i="235"/>
  <c r="AB128" i="235"/>
  <c r="AD127" i="235"/>
  <c r="AB127" i="235"/>
  <c r="AD125" i="235"/>
  <c r="AB125" i="235"/>
  <c r="AD124" i="235"/>
  <c r="AB124" i="235"/>
  <c r="AB122" i="235"/>
  <c r="AB121" i="235"/>
  <c r="AB120" i="235"/>
  <c r="AB118" i="235"/>
  <c r="AF115" i="235"/>
  <c r="AD115" i="235"/>
  <c r="AB115" i="235"/>
  <c r="AF114" i="235"/>
  <c r="AD114" i="235"/>
  <c r="AB114" i="235"/>
  <c r="AD111" i="235"/>
  <c r="AB111" i="235"/>
  <c r="AD110" i="235"/>
  <c r="AB110" i="235"/>
  <c r="AD109" i="235"/>
  <c r="AB109" i="235"/>
  <c r="AD108" i="235"/>
  <c r="AB108" i="235"/>
  <c r="AD105" i="235"/>
  <c r="AB105" i="235"/>
  <c r="AD104" i="235"/>
  <c r="AB104" i="235"/>
  <c r="O90" i="235"/>
  <c r="N90" i="235"/>
  <c r="M90" i="235"/>
  <c r="L90" i="235"/>
  <c r="K90" i="235"/>
  <c r="AF9" i="235"/>
  <c r="G90" i="235"/>
  <c r="F90" i="235"/>
  <c r="AD9" i="235"/>
  <c r="E90" i="235"/>
  <c r="D90" i="235"/>
  <c r="AB9" i="235"/>
  <c r="C90" i="235"/>
  <c r="O89" i="235"/>
  <c r="N89" i="235"/>
  <c r="M89" i="235"/>
  <c r="L89" i="235"/>
  <c r="K89" i="235"/>
  <c r="AF8" i="235"/>
  <c r="G89" i="235"/>
  <c r="F89" i="235"/>
  <c r="AD8" i="235"/>
  <c r="E89" i="235"/>
  <c r="D89" i="235"/>
  <c r="AB8" i="235"/>
  <c r="C89" i="235"/>
  <c r="AF38" i="235"/>
  <c r="AD38" i="235"/>
  <c r="AB38" i="235"/>
  <c r="AF37" i="235"/>
  <c r="AD37" i="235"/>
  <c r="AB37" i="235"/>
  <c r="O88" i="235"/>
  <c r="N88" i="235"/>
  <c r="M88" i="235"/>
  <c r="L88" i="235"/>
  <c r="J88" i="235"/>
  <c r="AF7" i="235"/>
  <c r="G88" i="235"/>
  <c r="F88" i="235"/>
  <c r="AD7" i="235"/>
  <c r="E88" i="235"/>
  <c r="D88" i="235"/>
  <c r="AB7" i="235"/>
  <c r="C88" i="235"/>
  <c r="O87" i="235"/>
  <c r="N87" i="235"/>
  <c r="M87" i="235"/>
  <c r="L87" i="235"/>
  <c r="J87" i="235"/>
  <c r="AF6" i="235"/>
  <c r="G87" i="235"/>
  <c r="F87" i="235"/>
  <c r="AD6" i="235"/>
  <c r="E87" i="235"/>
  <c r="D87" i="235"/>
  <c r="AB6" i="235"/>
  <c r="C87" i="235"/>
  <c r="O86" i="235"/>
  <c r="N86" i="235"/>
  <c r="M86" i="235"/>
  <c r="L86" i="235"/>
  <c r="J86" i="235"/>
  <c r="AF5" i="235"/>
  <c r="G86" i="235"/>
  <c r="F86" i="235"/>
  <c r="AD5" i="235"/>
  <c r="E86" i="235"/>
  <c r="D86" i="235"/>
  <c r="AB5" i="235"/>
  <c r="C86" i="235"/>
  <c r="O85" i="235"/>
  <c r="N85" i="235"/>
  <c r="M85" i="235"/>
  <c r="L85" i="235"/>
  <c r="J85" i="235"/>
  <c r="AF4" i="235"/>
  <c r="G85" i="235"/>
  <c r="F85" i="235"/>
  <c r="AD4" i="235"/>
  <c r="E85" i="235"/>
  <c r="D85" i="235"/>
  <c r="AB4" i="235"/>
  <c r="C85" i="235"/>
  <c r="J82" i="235"/>
  <c r="S1" i="235"/>
  <c r="C82" i="235"/>
  <c r="A64" i="235"/>
  <c r="A49" i="235"/>
  <c r="AD42" i="235"/>
  <c r="AD41" i="235"/>
  <c r="AB34" i="235"/>
  <c r="AB33" i="235"/>
  <c r="AB32" i="235"/>
  <c r="AB31" i="235"/>
  <c r="A31" i="235"/>
  <c r="AB30" i="235"/>
  <c r="AB29" i="235"/>
  <c r="AB28" i="235"/>
  <c r="AB27" i="235"/>
  <c r="AB26" i="235"/>
  <c r="AB25" i="235"/>
  <c r="AB24" i="235"/>
  <c r="AB23" i="235"/>
  <c r="AB22" i="235"/>
  <c r="AB21" i="235"/>
  <c r="AB20" i="235"/>
  <c r="AB19" i="235"/>
  <c r="AB18" i="235"/>
  <c r="G18" i="235"/>
  <c r="A18" i="235"/>
  <c r="AB17" i="235"/>
  <c r="AB16" i="235"/>
  <c r="AB15" i="235"/>
  <c r="D15" i="235"/>
  <c r="D14" i="235"/>
  <c r="O13" i="235"/>
  <c r="D13" i="235"/>
  <c r="O12" i="235"/>
  <c r="D12" i="235"/>
  <c r="O11" i="235"/>
  <c r="O10" i="235"/>
  <c r="D10" i="235"/>
  <c r="O9" i="235"/>
  <c r="D9" i="235"/>
  <c r="O8" i="235"/>
  <c r="D8" i="235"/>
  <c r="A7" i="235"/>
  <c r="A4" i="235"/>
  <c r="AB2" i="235"/>
  <c r="Y1" i="235"/>
  <c r="AD128" i="234"/>
  <c r="AB128" i="234"/>
  <c r="AD127" i="234"/>
  <c r="AB127" i="234"/>
  <c r="AD125" i="234"/>
  <c r="AB125" i="234"/>
  <c r="AD124" i="234"/>
  <c r="AB124" i="234"/>
  <c r="AB122" i="234"/>
  <c r="AB121" i="234"/>
  <c r="AB120" i="234"/>
  <c r="AB118" i="234"/>
  <c r="AF115" i="234"/>
  <c r="AD115" i="234"/>
  <c r="AB115" i="234"/>
  <c r="AF114" i="234"/>
  <c r="AD114" i="234"/>
  <c r="AB114" i="234"/>
  <c r="AD111" i="234"/>
  <c r="AB111" i="234"/>
  <c r="AD110" i="234"/>
  <c r="AB110" i="234"/>
  <c r="AD109" i="234"/>
  <c r="AB109" i="234"/>
  <c r="AD108" i="234"/>
  <c r="AB108" i="234"/>
  <c r="AD105" i="234"/>
  <c r="AB105" i="234"/>
  <c r="AD104" i="234"/>
  <c r="AB104" i="234"/>
  <c r="O90" i="234"/>
  <c r="N90" i="234"/>
  <c r="M90" i="234"/>
  <c r="L90" i="234"/>
  <c r="K90" i="234"/>
  <c r="AF9" i="234"/>
  <c r="G90" i="234"/>
  <c r="F90" i="234"/>
  <c r="AD9" i="234"/>
  <c r="E90" i="234"/>
  <c r="D90" i="234"/>
  <c r="AB9" i="234"/>
  <c r="C90" i="234"/>
  <c r="O89" i="234"/>
  <c r="N89" i="234"/>
  <c r="M89" i="234"/>
  <c r="L89" i="234"/>
  <c r="K89" i="234"/>
  <c r="AF8" i="234"/>
  <c r="G89" i="234"/>
  <c r="F89" i="234"/>
  <c r="AD8" i="234"/>
  <c r="E89" i="234"/>
  <c r="D89" i="234"/>
  <c r="AB8" i="234"/>
  <c r="C89" i="234"/>
  <c r="AF38" i="234"/>
  <c r="AD38" i="234"/>
  <c r="AB38" i="234"/>
  <c r="AF37" i="234"/>
  <c r="AD37" i="234"/>
  <c r="AB37" i="234"/>
  <c r="O88" i="234"/>
  <c r="N88" i="234"/>
  <c r="M88" i="234"/>
  <c r="L88" i="234"/>
  <c r="J88" i="234"/>
  <c r="AF7" i="234"/>
  <c r="G88" i="234"/>
  <c r="F88" i="234"/>
  <c r="AD7" i="234"/>
  <c r="E88" i="234"/>
  <c r="D88" i="234"/>
  <c r="AB7" i="234"/>
  <c r="C88" i="234"/>
  <c r="O87" i="234"/>
  <c r="N87" i="234"/>
  <c r="M87" i="234"/>
  <c r="L87" i="234"/>
  <c r="J87" i="234"/>
  <c r="AF6" i="234"/>
  <c r="G87" i="234"/>
  <c r="F87" i="234"/>
  <c r="AD6" i="234"/>
  <c r="E87" i="234"/>
  <c r="D87" i="234"/>
  <c r="AB6" i="234"/>
  <c r="C87" i="234"/>
  <c r="O86" i="234"/>
  <c r="N86" i="234"/>
  <c r="M86" i="234"/>
  <c r="L86" i="234"/>
  <c r="J86" i="234"/>
  <c r="AF5" i="234"/>
  <c r="G86" i="234"/>
  <c r="F86" i="234"/>
  <c r="AD5" i="234"/>
  <c r="E86" i="234"/>
  <c r="D86" i="234"/>
  <c r="AB5" i="234"/>
  <c r="C86" i="234"/>
  <c r="O85" i="234"/>
  <c r="N85" i="234"/>
  <c r="M85" i="234"/>
  <c r="L85" i="234"/>
  <c r="J85" i="234"/>
  <c r="AF4" i="234"/>
  <c r="G85" i="234"/>
  <c r="F85" i="234"/>
  <c r="AD4" i="234"/>
  <c r="E85" i="234"/>
  <c r="D85" i="234"/>
  <c r="AB4" i="234"/>
  <c r="C85" i="234"/>
  <c r="J82" i="234"/>
  <c r="S1" i="234"/>
  <c r="C82" i="234"/>
  <c r="A64" i="234"/>
  <c r="A49" i="234"/>
  <c r="AD42" i="234"/>
  <c r="AD41" i="234"/>
  <c r="AB34" i="234"/>
  <c r="AB33" i="234"/>
  <c r="AB32" i="234"/>
  <c r="AB31" i="234"/>
  <c r="A31" i="234"/>
  <c r="AB30" i="234"/>
  <c r="AB29" i="234"/>
  <c r="AB28" i="234"/>
  <c r="AB27" i="234"/>
  <c r="AB26" i="234"/>
  <c r="AB25" i="234"/>
  <c r="AB24" i="234"/>
  <c r="AB23" i="234"/>
  <c r="AB22" i="234"/>
  <c r="AB21" i="234"/>
  <c r="AB20" i="234"/>
  <c r="AB19" i="234"/>
  <c r="AB18" i="234"/>
  <c r="G18" i="234"/>
  <c r="A18" i="234"/>
  <c r="AB17" i="234"/>
  <c r="AB16" i="234"/>
  <c r="AB15" i="234"/>
  <c r="D15" i="234"/>
  <c r="D14" i="234"/>
  <c r="O13" i="234"/>
  <c r="D13" i="234"/>
  <c r="O12" i="234"/>
  <c r="D12" i="234"/>
  <c r="O11" i="234"/>
  <c r="O10" i="234"/>
  <c r="D10" i="234"/>
  <c r="O9" i="234"/>
  <c r="D9" i="234"/>
  <c r="O8" i="234"/>
  <c r="D8" i="234"/>
  <c r="A7" i="234"/>
  <c r="A4" i="234"/>
  <c r="AB2" i="234"/>
  <c r="Y1" i="234"/>
  <c r="AD128" i="233"/>
  <c r="AB128" i="233"/>
  <c r="AD127" i="233"/>
  <c r="AB127" i="233"/>
  <c r="AD125" i="233"/>
  <c r="AB125" i="233"/>
  <c r="AD124" i="233"/>
  <c r="AB124" i="233"/>
  <c r="AB122" i="233"/>
  <c r="AB121" i="233"/>
  <c r="AB120" i="233"/>
  <c r="AB118" i="233"/>
  <c r="AF115" i="233"/>
  <c r="AD115" i="233"/>
  <c r="AB115" i="233"/>
  <c r="AF114" i="233"/>
  <c r="AD114" i="233"/>
  <c r="AB114" i="233"/>
  <c r="AD111" i="233"/>
  <c r="AB111" i="233"/>
  <c r="AD110" i="233"/>
  <c r="AB110" i="233"/>
  <c r="AD109" i="233"/>
  <c r="AB109" i="233"/>
  <c r="AD108" i="233"/>
  <c r="AB108" i="233"/>
  <c r="AD105" i="233"/>
  <c r="AB105" i="233"/>
  <c r="AD104" i="233"/>
  <c r="AB104" i="233"/>
  <c r="O90" i="233"/>
  <c r="N90" i="233"/>
  <c r="M90" i="233"/>
  <c r="L90" i="233"/>
  <c r="K90" i="233"/>
  <c r="AF9" i="233"/>
  <c r="G90" i="233"/>
  <c r="F90" i="233"/>
  <c r="AD9" i="233"/>
  <c r="E90" i="233"/>
  <c r="D90" i="233"/>
  <c r="AB9" i="233"/>
  <c r="C90" i="233"/>
  <c r="O89" i="233"/>
  <c r="N89" i="233"/>
  <c r="M89" i="233"/>
  <c r="L89" i="233"/>
  <c r="K89" i="233"/>
  <c r="AF8" i="233"/>
  <c r="G89" i="233"/>
  <c r="F89" i="233"/>
  <c r="AD8" i="233"/>
  <c r="E89" i="233"/>
  <c r="D89" i="233"/>
  <c r="AB8" i="233"/>
  <c r="C89" i="233"/>
  <c r="AF38" i="233"/>
  <c r="AD38" i="233"/>
  <c r="AB38" i="233"/>
  <c r="AF37" i="233"/>
  <c r="AD37" i="233"/>
  <c r="AB37" i="233"/>
  <c r="O88" i="233"/>
  <c r="N88" i="233"/>
  <c r="M88" i="233"/>
  <c r="L88" i="233"/>
  <c r="J88" i="233"/>
  <c r="AF7" i="233"/>
  <c r="G88" i="233"/>
  <c r="F88" i="233"/>
  <c r="AD7" i="233"/>
  <c r="E88" i="233"/>
  <c r="D88" i="233"/>
  <c r="AB7" i="233"/>
  <c r="C88" i="233"/>
  <c r="O87" i="233"/>
  <c r="N87" i="233"/>
  <c r="M87" i="233"/>
  <c r="L87" i="233"/>
  <c r="J87" i="233"/>
  <c r="AF6" i="233"/>
  <c r="G87" i="233"/>
  <c r="F87" i="233"/>
  <c r="AD6" i="233"/>
  <c r="E87" i="233"/>
  <c r="D87" i="233"/>
  <c r="AB6" i="233"/>
  <c r="C87" i="233"/>
  <c r="O86" i="233"/>
  <c r="N86" i="233"/>
  <c r="M86" i="233"/>
  <c r="L86" i="233"/>
  <c r="J86" i="233"/>
  <c r="AF5" i="233"/>
  <c r="G86" i="233"/>
  <c r="F86" i="233"/>
  <c r="AD5" i="233"/>
  <c r="E86" i="233"/>
  <c r="D86" i="233"/>
  <c r="AB5" i="233"/>
  <c r="C86" i="233"/>
  <c r="O85" i="233"/>
  <c r="N85" i="233"/>
  <c r="M85" i="233"/>
  <c r="L85" i="233"/>
  <c r="J85" i="233"/>
  <c r="AF4" i="233"/>
  <c r="G85" i="233"/>
  <c r="F85" i="233"/>
  <c r="AD4" i="233"/>
  <c r="E85" i="233"/>
  <c r="D85" i="233"/>
  <c r="AB4" i="233"/>
  <c r="C85" i="233"/>
  <c r="J82" i="233"/>
  <c r="S1" i="233"/>
  <c r="C82" i="233"/>
  <c r="A64" i="233"/>
  <c r="A49" i="233"/>
  <c r="AD42" i="233"/>
  <c r="AD41" i="233"/>
  <c r="AB34" i="233"/>
  <c r="AB33" i="233"/>
  <c r="AB32" i="233"/>
  <c r="AB31" i="233"/>
  <c r="A31" i="233"/>
  <c r="AB30" i="233"/>
  <c r="AB29" i="233"/>
  <c r="AB28" i="233"/>
  <c r="AB27" i="233"/>
  <c r="AB26" i="233"/>
  <c r="AB25" i="233"/>
  <c r="AB24" i="233"/>
  <c r="AB23" i="233"/>
  <c r="AB22" i="233"/>
  <c r="AB21" i="233"/>
  <c r="AB20" i="233"/>
  <c r="AB19" i="233"/>
  <c r="AB18" i="233"/>
  <c r="G18" i="233"/>
  <c r="A18" i="233"/>
  <c r="AB17" i="233"/>
  <c r="AB16" i="233"/>
  <c r="AB15" i="233"/>
  <c r="D15" i="233"/>
  <c r="D14" i="233"/>
  <c r="O13" i="233"/>
  <c r="D13" i="233"/>
  <c r="O12" i="233"/>
  <c r="D12" i="233"/>
  <c r="O11" i="233"/>
  <c r="O10" i="233"/>
  <c r="D10" i="233"/>
  <c r="O9" i="233"/>
  <c r="D9" i="233"/>
  <c r="O8" i="233"/>
  <c r="D8" i="233"/>
  <c r="A7" i="233"/>
  <c r="A4" i="233"/>
  <c r="AB2" i="233"/>
  <c r="Y1" i="233"/>
  <c r="AD128" i="232"/>
  <c r="AB128" i="232"/>
  <c r="AD127" i="232"/>
  <c r="AB127" i="232"/>
  <c r="AD125" i="232"/>
  <c r="AB125" i="232"/>
  <c r="AD124" i="232"/>
  <c r="AB124" i="232"/>
  <c r="AB122" i="232"/>
  <c r="AB121" i="232"/>
  <c r="AB120" i="232"/>
  <c r="AB118" i="232"/>
  <c r="AF115" i="232"/>
  <c r="AD115" i="232"/>
  <c r="AB115" i="232"/>
  <c r="AF114" i="232"/>
  <c r="AD114" i="232"/>
  <c r="AB114" i="232"/>
  <c r="AD111" i="232"/>
  <c r="AB111" i="232"/>
  <c r="AD110" i="232"/>
  <c r="AB110" i="232"/>
  <c r="AD109" i="232"/>
  <c r="AB109" i="232"/>
  <c r="AD108" i="232"/>
  <c r="AB108" i="232"/>
  <c r="AD105" i="232"/>
  <c r="AB105" i="232"/>
  <c r="AD104" i="232"/>
  <c r="AB104" i="232"/>
  <c r="O90" i="232"/>
  <c r="N90" i="232"/>
  <c r="M90" i="232"/>
  <c r="L90" i="232"/>
  <c r="K90" i="232"/>
  <c r="AF9" i="232"/>
  <c r="G90" i="232"/>
  <c r="F90" i="232"/>
  <c r="AD9" i="232"/>
  <c r="E90" i="232"/>
  <c r="D90" i="232"/>
  <c r="AB9" i="232"/>
  <c r="C90" i="232"/>
  <c r="O89" i="232"/>
  <c r="N89" i="232"/>
  <c r="M89" i="232"/>
  <c r="L89" i="232"/>
  <c r="K89" i="232"/>
  <c r="AF8" i="232"/>
  <c r="G89" i="232"/>
  <c r="F89" i="232"/>
  <c r="AD8" i="232"/>
  <c r="E89" i="232"/>
  <c r="D89" i="232"/>
  <c r="AB8" i="232"/>
  <c r="C89" i="232"/>
  <c r="AF38" i="232"/>
  <c r="AD38" i="232"/>
  <c r="AB38" i="232"/>
  <c r="AF37" i="232"/>
  <c r="AD37" i="232"/>
  <c r="AB37" i="232"/>
  <c r="O88" i="232"/>
  <c r="N88" i="232"/>
  <c r="M88" i="232"/>
  <c r="L88" i="232"/>
  <c r="J88" i="232"/>
  <c r="AF7" i="232"/>
  <c r="G88" i="232"/>
  <c r="F88" i="232"/>
  <c r="AD7" i="232"/>
  <c r="E88" i="232"/>
  <c r="D88" i="232"/>
  <c r="AB7" i="232"/>
  <c r="C88" i="232"/>
  <c r="O87" i="232"/>
  <c r="N87" i="232"/>
  <c r="M87" i="232"/>
  <c r="L87" i="232"/>
  <c r="J87" i="232"/>
  <c r="AF6" i="232"/>
  <c r="G87" i="232"/>
  <c r="F87" i="232"/>
  <c r="AD6" i="232"/>
  <c r="E87" i="232"/>
  <c r="D87" i="232"/>
  <c r="AB6" i="232"/>
  <c r="C87" i="232"/>
  <c r="O86" i="232"/>
  <c r="N86" i="232"/>
  <c r="M86" i="232"/>
  <c r="L86" i="232"/>
  <c r="J86" i="232"/>
  <c r="AF5" i="232"/>
  <c r="G86" i="232"/>
  <c r="F86" i="232"/>
  <c r="AD5" i="232"/>
  <c r="E86" i="232"/>
  <c r="D86" i="232"/>
  <c r="AB5" i="232"/>
  <c r="C86" i="232"/>
  <c r="O85" i="232"/>
  <c r="N85" i="232"/>
  <c r="M85" i="232"/>
  <c r="L85" i="232"/>
  <c r="J85" i="232"/>
  <c r="AF4" i="232"/>
  <c r="G85" i="232"/>
  <c r="F85" i="232"/>
  <c r="AD4" i="232"/>
  <c r="E85" i="232"/>
  <c r="D85" i="232"/>
  <c r="AB4" i="232"/>
  <c r="C85" i="232"/>
  <c r="J82" i="232"/>
  <c r="S1" i="232"/>
  <c r="C82" i="232"/>
  <c r="A64" i="232"/>
  <c r="A49" i="232"/>
  <c r="AD42" i="232"/>
  <c r="AD41" i="232"/>
  <c r="AB34" i="232"/>
  <c r="AB33" i="232"/>
  <c r="AB32" i="232"/>
  <c r="AB31" i="232"/>
  <c r="A31" i="232"/>
  <c r="AB30" i="232"/>
  <c r="AB29" i="232"/>
  <c r="AB28" i="232"/>
  <c r="AB27" i="232"/>
  <c r="AB26" i="232"/>
  <c r="AB25" i="232"/>
  <c r="AB24" i="232"/>
  <c r="AB23" i="232"/>
  <c r="AB22" i="232"/>
  <c r="AB21" i="232"/>
  <c r="AB20" i="232"/>
  <c r="AB19" i="232"/>
  <c r="AB18" i="232"/>
  <c r="G18" i="232"/>
  <c r="A18" i="232"/>
  <c r="AB17" i="232"/>
  <c r="AB16" i="232"/>
  <c r="AB15" i="232"/>
  <c r="D15" i="232"/>
  <c r="D14" i="232"/>
  <c r="O13" i="232"/>
  <c r="D13" i="232"/>
  <c r="O12" i="232"/>
  <c r="D12" i="232"/>
  <c r="O11" i="232"/>
  <c r="O10" i="232"/>
  <c r="D10" i="232"/>
  <c r="O9" i="232"/>
  <c r="D9" i="232"/>
  <c r="O8" i="232"/>
  <c r="D8" i="232"/>
  <c r="A7" i="232"/>
  <c r="A4" i="232"/>
  <c r="AB2" i="232"/>
  <c r="Y1" i="232"/>
  <c r="AD128" i="231"/>
  <c r="AB128" i="231"/>
  <c r="AD127" i="231"/>
  <c r="AB127" i="231"/>
  <c r="AD125" i="231"/>
  <c r="AB125" i="231"/>
  <c r="AD124" i="231"/>
  <c r="AB124" i="231"/>
  <c r="AB122" i="231"/>
  <c r="AB121" i="231"/>
  <c r="AB120" i="231"/>
  <c r="AB118" i="231"/>
  <c r="AF115" i="231"/>
  <c r="AD115" i="231"/>
  <c r="AB115" i="231"/>
  <c r="AF114" i="231"/>
  <c r="AD114" i="231"/>
  <c r="AB114" i="231"/>
  <c r="AD111" i="231"/>
  <c r="AB111" i="231"/>
  <c r="AD110" i="231"/>
  <c r="AB110" i="231"/>
  <c r="AD109" i="231"/>
  <c r="AB109" i="231"/>
  <c r="AD108" i="231"/>
  <c r="AB108" i="231"/>
  <c r="AD105" i="231"/>
  <c r="AB105" i="231"/>
  <c r="AD104" i="231"/>
  <c r="AB104" i="231"/>
  <c r="O90" i="231"/>
  <c r="N90" i="231"/>
  <c r="M90" i="231"/>
  <c r="L90" i="231"/>
  <c r="K90" i="231"/>
  <c r="AF9" i="231"/>
  <c r="G90" i="231"/>
  <c r="F90" i="231"/>
  <c r="AD9" i="231"/>
  <c r="E90" i="231"/>
  <c r="D90" i="231"/>
  <c r="AB9" i="231"/>
  <c r="C90" i="231"/>
  <c r="O89" i="231"/>
  <c r="N89" i="231"/>
  <c r="M89" i="231"/>
  <c r="L89" i="231"/>
  <c r="K89" i="231"/>
  <c r="AF8" i="231"/>
  <c r="G89" i="231"/>
  <c r="F89" i="231"/>
  <c r="AD8" i="231"/>
  <c r="E89" i="231"/>
  <c r="D89" i="231"/>
  <c r="AB8" i="231"/>
  <c r="C89" i="231"/>
  <c r="AF38" i="231"/>
  <c r="AD38" i="231"/>
  <c r="AB38" i="231"/>
  <c r="AF37" i="231"/>
  <c r="AD37" i="231"/>
  <c r="AB37" i="231"/>
  <c r="O88" i="231"/>
  <c r="N88" i="231"/>
  <c r="M88" i="231"/>
  <c r="L88" i="231"/>
  <c r="J88" i="231"/>
  <c r="AF7" i="231"/>
  <c r="G88" i="231"/>
  <c r="F88" i="231"/>
  <c r="AD7" i="231"/>
  <c r="E88" i="231"/>
  <c r="D88" i="231"/>
  <c r="AB7" i="231"/>
  <c r="C88" i="231"/>
  <c r="O87" i="231"/>
  <c r="N87" i="231"/>
  <c r="M87" i="231"/>
  <c r="L87" i="231"/>
  <c r="J87" i="231"/>
  <c r="AF6" i="231"/>
  <c r="G87" i="231"/>
  <c r="F87" i="231"/>
  <c r="AD6" i="231"/>
  <c r="E87" i="231"/>
  <c r="D87" i="231"/>
  <c r="AB6" i="231"/>
  <c r="C87" i="231"/>
  <c r="O86" i="231"/>
  <c r="N86" i="231"/>
  <c r="M86" i="231"/>
  <c r="L86" i="231"/>
  <c r="J86" i="231"/>
  <c r="AF5" i="231"/>
  <c r="G86" i="231"/>
  <c r="F86" i="231"/>
  <c r="AD5" i="231"/>
  <c r="E86" i="231"/>
  <c r="D86" i="231"/>
  <c r="AB5" i="231"/>
  <c r="C86" i="231"/>
  <c r="O85" i="231"/>
  <c r="N85" i="231"/>
  <c r="M85" i="231"/>
  <c r="L85" i="231"/>
  <c r="J85" i="231"/>
  <c r="AF4" i="231"/>
  <c r="G85" i="231"/>
  <c r="F85" i="231"/>
  <c r="AD4" i="231"/>
  <c r="E85" i="231"/>
  <c r="D85" i="231"/>
  <c r="AB4" i="231"/>
  <c r="C85" i="231"/>
  <c r="J82" i="231"/>
  <c r="S1" i="231"/>
  <c r="C82" i="231"/>
  <c r="A64" i="231"/>
  <c r="A49" i="231"/>
  <c r="AD42" i="231"/>
  <c r="AD41" i="231"/>
  <c r="AB34" i="231"/>
  <c r="AB33" i="231"/>
  <c r="AB32" i="231"/>
  <c r="AB31" i="231"/>
  <c r="A31" i="231"/>
  <c r="AB30" i="231"/>
  <c r="AB29" i="231"/>
  <c r="AB28" i="231"/>
  <c r="AB27" i="231"/>
  <c r="AB26" i="231"/>
  <c r="AB25" i="231"/>
  <c r="AB24" i="231"/>
  <c r="AB23" i="231"/>
  <c r="AB22" i="231"/>
  <c r="AB21" i="231"/>
  <c r="AB20" i="231"/>
  <c r="AB19" i="231"/>
  <c r="AB18" i="231"/>
  <c r="G18" i="231"/>
  <c r="A18" i="231"/>
  <c r="AB17" i="231"/>
  <c r="AB16" i="231"/>
  <c r="AB15" i="231"/>
  <c r="D15" i="231"/>
  <c r="D14" i="231"/>
  <c r="O13" i="231"/>
  <c r="D13" i="231"/>
  <c r="O12" i="231"/>
  <c r="D12" i="231"/>
  <c r="O11" i="231"/>
  <c r="O10" i="231"/>
  <c r="D10" i="231"/>
  <c r="O9" i="231"/>
  <c r="D9" i="231"/>
  <c r="O8" i="231"/>
  <c r="D8" i="231"/>
  <c r="A7" i="231"/>
  <c r="A4" i="231"/>
  <c r="AB2" i="231"/>
  <c r="Y1" i="231"/>
  <c r="AD128" i="230"/>
  <c r="AB128" i="230"/>
  <c r="AD127" i="230"/>
  <c r="AB127" i="230"/>
  <c r="AD125" i="230"/>
  <c r="AB125" i="230"/>
  <c r="AD124" i="230"/>
  <c r="AB124" i="230"/>
  <c r="AB122" i="230"/>
  <c r="AB121" i="230"/>
  <c r="AB120" i="230"/>
  <c r="AB118" i="230"/>
  <c r="AF115" i="230"/>
  <c r="AD115" i="230"/>
  <c r="AB115" i="230"/>
  <c r="AF114" i="230"/>
  <c r="AD114" i="230"/>
  <c r="AB114" i="230"/>
  <c r="AD111" i="230"/>
  <c r="AB111" i="230"/>
  <c r="AD110" i="230"/>
  <c r="AB110" i="230"/>
  <c r="AD109" i="230"/>
  <c r="AB109" i="230"/>
  <c r="AD108" i="230"/>
  <c r="AB108" i="230"/>
  <c r="AD105" i="230"/>
  <c r="AB105" i="230"/>
  <c r="AD104" i="230"/>
  <c r="AB104" i="230"/>
  <c r="O90" i="230"/>
  <c r="N90" i="230"/>
  <c r="M90" i="230"/>
  <c r="L90" i="230"/>
  <c r="K90" i="230"/>
  <c r="AF9" i="230"/>
  <c r="G90" i="230"/>
  <c r="F90" i="230"/>
  <c r="AD9" i="230"/>
  <c r="E90" i="230"/>
  <c r="D90" i="230"/>
  <c r="AB9" i="230"/>
  <c r="C90" i="230"/>
  <c r="O89" i="230"/>
  <c r="N89" i="230"/>
  <c r="M89" i="230"/>
  <c r="L89" i="230"/>
  <c r="K89" i="230"/>
  <c r="AF8" i="230"/>
  <c r="G89" i="230"/>
  <c r="F89" i="230"/>
  <c r="AD8" i="230"/>
  <c r="E89" i="230"/>
  <c r="D89" i="230"/>
  <c r="AB8" i="230"/>
  <c r="C89" i="230"/>
  <c r="AF38" i="230"/>
  <c r="AD38" i="230"/>
  <c r="AB38" i="230"/>
  <c r="AF37" i="230"/>
  <c r="AD37" i="230"/>
  <c r="AB37" i="230"/>
  <c r="O88" i="230"/>
  <c r="N88" i="230"/>
  <c r="M88" i="230"/>
  <c r="L88" i="230"/>
  <c r="J88" i="230"/>
  <c r="AF7" i="230"/>
  <c r="G88" i="230"/>
  <c r="F88" i="230"/>
  <c r="AD7" i="230"/>
  <c r="E88" i="230"/>
  <c r="D88" i="230"/>
  <c r="AB7" i="230"/>
  <c r="C88" i="230"/>
  <c r="O87" i="230"/>
  <c r="N87" i="230"/>
  <c r="M87" i="230"/>
  <c r="L87" i="230"/>
  <c r="J87" i="230"/>
  <c r="AF6" i="230"/>
  <c r="G87" i="230"/>
  <c r="F87" i="230"/>
  <c r="AD6" i="230"/>
  <c r="E87" i="230"/>
  <c r="D87" i="230"/>
  <c r="AB6" i="230"/>
  <c r="C87" i="230"/>
  <c r="O86" i="230"/>
  <c r="N86" i="230"/>
  <c r="M86" i="230"/>
  <c r="L86" i="230"/>
  <c r="J86" i="230"/>
  <c r="AF5" i="230"/>
  <c r="G86" i="230"/>
  <c r="F86" i="230"/>
  <c r="AD5" i="230"/>
  <c r="E86" i="230"/>
  <c r="D86" i="230"/>
  <c r="AB5" i="230"/>
  <c r="C86" i="230"/>
  <c r="O85" i="230"/>
  <c r="N85" i="230"/>
  <c r="M85" i="230"/>
  <c r="L85" i="230"/>
  <c r="J85" i="230"/>
  <c r="AF4" i="230"/>
  <c r="G85" i="230"/>
  <c r="F85" i="230"/>
  <c r="AD4" i="230"/>
  <c r="E85" i="230"/>
  <c r="D85" i="230"/>
  <c r="AB4" i="230"/>
  <c r="C85" i="230"/>
  <c r="J82" i="230"/>
  <c r="S1" i="230"/>
  <c r="C82" i="230"/>
  <c r="A64" i="230"/>
  <c r="A49" i="230"/>
  <c r="AD42" i="230"/>
  <c r="AD41" i="230"/>
  <c r="AB34" i="230"/>
  <c r="AB33" i="230"/>
  <c r="AB32" i="230"/>
  <c r="AB31" i="230"/>
  <c r="A31" i="230"/>
  <c r="AB30" i="230"/>
  <c r="AB29" i="230"/>
  <c r="AB28" i="230"/>
  <c r="AB27" i="230"/>
  <c r="AB26" i="230"/>
  <c r="AB25" i="230"/>
  <c r="AB24" i="230"/>
  <c r="AB23" i="230"/>
  <c r="AB22" i="230"/>
  <c r="AB21" i="230"/>
  <c r="AB20" i="230"/>
  <c r="AB19" i="230"/>
  <c r="AB18" i="230"/>
  <c r="G18" i="230"/>
  <c r="A18" i="230"/>
  <c r="AB17" i="230"/>
  <c r="AB16" i="230"/>
  <c r="AB15" i="230"/>
  <c r="D15" i="230"/>
  <c r="D14" i="230"/>
  <c r="O13" i="230"/>
  <c r="D13" i="230"/>
  <c r="O12" i="230"/>
  <c r="D12" i="230"/>
  <c r="O11" i="230"/>
  <c r="O10" i="230"/>
  <c r="D10" i="230"/>
  <c r="O9" i="230"/>
  <c r="D9" i="230"/>
  <c r="O8" i="230"/>
  <c r="D8" i="230"/>
  <c r="A7" i="230"/>
  <c r="A4" i="230"/>
  <c r="AB2" i="230"/>
  <c r="Y1" i="230"/>
  <c r="AD128" i="229"/>
  <c r="AB128" i="229"/>
  <c r="AD127" i="229"/>
  <c r="AB127" i="229"/>
  <c r="AD125" i="229"/>
  <c r="AB125" i="229"/>
  <c r="AD124" i="229"/>
  <c r="AB124" i="229"/>
  <c r="AB122" i="229"/>
  <c r="AB121" i="229"/>
  <c r="AB120" i="229"/>
  <c r="AB118" i="229"/>
  <c r="AF115" i="229"/>
  <c r="AD115" i="229"/>
  <c r="AB115" i="229"/>
  <c r="AF114" i="229"/>
  <c r="AD114" i="229"/>
  <c r="AB114" i="229"/>
  <c r="AD111" i="229"/>
  <c r="AB111" i="229"/>
  <c r="AD110" i="229"/>
  <c r="AB110" i="229"/>
  <c r="AD109" i="229"/>
  <c r="AB109" i="229"/>
  <c r="AD108" i="229"/>
  <c r="AB108" i="229"/>
  <c r="AD105" i="229"/>
  <c r="AB105" i="229"/>
  <c r="AD104" i="229"/>
  <c r="AB104" i="229"/>
  <c r="O90" i="229"/>
  <c r="N90" i="229"/>
  <c r="M90" i="229"/>
  <c r="L90" i="229"/>
  <c r="K90" i="229"/>
  <c r="AF9" i="229"/>
  <c r="G90" i="229"/>
  <c r="F90" i="229"/>
  <c r="AD9" i="229"/>
  <c r="E90" i="229"/>
  <c r="D90" i="229"/>
  <c r="AB9" i="229"/>
  <c r="C90" i="229"/>
  <c r="O89" i="229"/>
  <c r="N89" i="229"/>
  <c r="M89" i="229"/>
  <c r="L89" i="229"/>
  <c r="K89" i="229"/>
  <c r="AF8" i="229"/>
  <c r="G89" i="229"/>
  <c r="F89" i="229"/>
  <c r="AD8" i="229"/>
  <c r="E89" i="229"/>
  <c r="D89" i="229"/>
  <c r="AB8" i="229"/>
  <c r="C89" i="229"/>
  <c r="AF38" i="229"/>
  <c r="AD38" i="229"/>
  <c r="AB38" i="229"/>
  <c r="AF37" i="229"/>
  <c r="AD37" i="229"/>
  <c r="AB37" i="229"/>
  <c r="O88" i="229"/>
  <c r="N88" i="229"/>
  <c r="M88" i="229"/>
  <c r="L88" i="229"/>
  <c r="J88" i="229"/>
  <c r="AF7" i="229"/>
  <c r="G88" i="229"/>
  <c r="F88" i="229"/>
  <c r="AD7" i="229"/>
  <c r="E88" i="229"/>
  <c r="D88" i="229"/>
  <c r="AB7" i="229"/>
  <c r="C88" i="229"/>
  <c r="O87" i="229"/>
  <c r="N87" i="229"/>
  <c r="M87" i="229"/>
  <c r="L87" i="229"/>
  <c r="J87" i="229"/>
  <c r="AF6" i="229"/>
  <c r="G87" i="229"/>
  <c r="F87" i="229"/>
  <c r="AD6" i="229"/>
  <c r="E87" i="229"/>
  <c r="D87" i="229"/>
  <c r="AB6" i="229"/>
  <c r="C87" i="229"/>
  <c r="O86" i="229"/>
  <c r="N86" i="229"/>
  <c r="M86" i="229"/>
  <c r="L86" i="229"/>
  <c r="J86" i="229"/>
  <c r="AF5" i="229"/>
  <c r="G86" i="229"/>
  <c r="F86" i="229"/>
  <c r="AD5" i="229"/>
  <c r="E86" i="229"/>
  <c r="D86" i="229"/>
  <c r="AB5" i="229"/>
  <c r="C86" i="229"/>
  <c r="O85" i="229"/>
  <c r="N85" i="229"/>
  <c r="M85" i="229"/>
  <c r="L85" i="229"/>
  <c r="J85" i="229"/>
  <c r="AF4" i="229"/>
  <c r="G85" i="229"/>
  <c r="F85" i="229"/>
  <c r="AD4" i="229"/>
  <c r="E85" i="229"/>
  <c r="D85" i="229"/>
  <c r="AB4" i="229"/>
  <c r="C85" i="229"/>
  <c r="J82" i="229"/>
  <c r="S1" i="229"/>
  <c r="C82" i="229"/>
  <c r="A64" i="229"/>
  <c r="A49" i="229"/>
  <c r="AD42" i="229"/>
  <c r="AD41" i="229"/>
  <c r="AB34" i="229"/>
  <c r="AB33" i="229"/>
  <c r="AB32" i="229"/>
  <c r="AB31" i="229"/>
  <c r="A31" i="229"/>
  <c r="AB30" i="229"/>
  <c r="AB29" i="229"/>
  <c r="AB28" i="229"/>
  <c r="AB27" i="229"/>
  <c r="AB26" i="229"/>
  <c r="AB25" i="229"/>
  <c r="AB24" i="229"/>
  <c r="AB23" i="229"/>
  <c r="AB22" i="229"/>
  <c r="AB21" i="229"/>
  <c r="AB20" i="229"/>
  <c r="AB19" i="229"/>
  <c r="AB18" i="229"/>
  <c r="G18" i="229"/>
  <c r="A18" i="229"/>
  <c r="AB17" i="229"/>
  <c r="AB16" i="229"/>
  <c r="AB15" i="229"/>
  <c r="D15" i="229"/>
  <c r="D14" i="229"/>
  <c r="O13" i="229"/>
  <c r="D13" i="229"/>
  <c r="O12" i="229"/>
  <c r="D12" i="229"/>
  <c r="O11" i="229"/>
  <c r="O10" i="229"/>
  <c r="D10" i="229"/>
  <c r="O9" i="229"/>
  <c r="D9" i="229"/>
  <c r="O8" i="229"/>
  <c r="D8" i="229"/>
  <c r="A7" i="229"/>
  <c r="A4" i="229"/>
  <c r="AB2" i="229"/>
  <c r="Y1" i="229"/>
  <c r="AD128" i="228"/>
  <c r="AB128" i="228"/>
  <c r="AD127" i="228"/>
  <c r="AB127" i="228"/>
  <c r="AD125" i="228"/>
  <c r="AB125" i="228"/>
  <c r="AD124" i="228"/>
  <c r="AB124" i="228"/>
  <c r="AB122" i="228"/>
  <c r="AB121" i="228"/>
  <c r="AB120" i="228"/>
  <c r="AB118" i="228"/>
  <c r="AF115" i="228"/>
  <c r="AD115" i="228"/>
  <c r="AB115" i="228"/>
  <c r="AF114" i="228"/>
  <c r="AD114" i="228"/>
  <c r="AB114" i="228"/>
  <c r="AD111" i="228"/>
  <c r="AB111" i="228"/>
  <c r="AD110" i="228"/>
  <c r="AB110" i="228"/>
  <c r="AD109" i="228"/>
  <c r="AB109" i="228"/>
  <c r="AD108" i="228"/>
  <c r="AB108" i="228"/>
  <c r="AD105" i="228"/>
  <c r="AB105" i="228"/>
  <c r="AD104" i="228"/>
  <c r="AB104" i="228"/>
  <c r="O90" i="228"/>
  <c r="N90" i="228"/>
  <c r="M90" i="228"/>
  <c r="L90" i="228"/>
  <c r="K90" i="228"/>
  <c r="AF9" i="228"/>
  <c r="G90" i="228"/>
  <c r="F90" i="228"/>
  <c r="AD9" i="228"/>
  <c r="E90" i="228"/>
  <c r="D90" i="228"/>
  <c r="AB9" i="228"/>
  <c r="C90" i="228"/>
  <c r="O89" i="228"/>
  <c r="N89" i="228"/>
  <c r="M89" i="228"/>
  <c r="L89" i="228"/>
  <c r="K89" i="228"/>
  <c r="AF8" i="228"/>
  <c r="G89" i="228"/>
  <c r="F89" i="228"/>
  <c r="AD8" i="228"/>
  <c r="E89" i="228"/>
  <c r="D89" i="228"/>
  <c r="AB8" i="228"/>
  <c r="C89" i="228"/>
  <c r="AF38" i="228"/>
  <c r="AD38" i="228"/>
  <c r="AB38" i="228"/>
  <c r="AF37" i="228"/>
  <c r="AD37" i="228"/>
  <c r="AB37" i="228"/>
  <c r="O88" i="228"/>
  <c r="N88" i="228"/>
  <c r="M88" i="228"/>
  <c r="L88" i="228"/>
  <c r="J88" i="228"/>
  <c r="AF7" i="228"/>
  <c r="G88" i="228"/>
  <c r="F88" i="228"/>
  <c r="AD7" i="228"/>
  <c r="E88" i="228"/>
  <c r="D88" i="228"/>
  <c r="AB7" i="228"/>
  <c r="C88" i="228"/>
  <c r="O87" i="228"/>
  <c r="N87" i="228"/>
  <c r="M87" i="228"/>
  <c r="L87" i="228"/>
  <c r="J87" i="228"/>
  <c r="AF6" i="228"/>
  <c r="G87" i="228"/>
  <c r="F87" i="228"/>
  <c r="AD6" i="228"/>
  <c r="E87" i="228"/>
  <c r="D87" i="228"/>
  <c r="AB6" i="228"/>
  <c r="C87" i="228"/>
  <c r="O86" i="228"/>
  <c r="N86" i="228"/>
  <c r="M86" i="228"/>
  <c r="L86" i="228"/>
  <c r="J86" i="228"/>
  <c r="AF5" i="228"/>
  <c r="G86" i="228"/>
  <c r="F86" i="228"/>
  <c r="AD5" i="228"/>
  <c r="E86" i="228"/>
  <c r="D86" i="228"/>
  <c r="AB5" i="228"/>
  <c r="C86" i="228"/>
  <c r="O85" i="228"/>
  <c r="N85" i="228"/>
  <c r="M85" i="228"/>
  <c r="L85" i="228"/>
  <c r="J85" i="228"/>
  <c r="AF4" i="228"/>
  <c r="G85" i="228"/>
  <c r="F85" i="228"/>
  <c r="AD4" i="228"/>
  <c r="E85" i="228"/>
  <c r="D85" i="228"/>
  <c r="AB4" i="228"/>
  <c r="C85" i="228"/>
  <c r="J82" i="228"/>
  <c r="S1" i="228"/>
  <c r="C82" i="228"/>
  <c r="A64" i="228"/>
  <c r="A49" i="228"/>
  <c r="AD42" i="228"/>
  <c r="AD41" i="228"/>
  <c r="AB34" i="228"/>
  <c r="AB33" i="228"/>
  <c r="AB32" i="228"/>
  <c r="AB31" i="228"/>
  <c r="A31" i="228"/>
  <c r="AB30" i="228"/>
  <c r="AB29" i="228"/>
  <c r="AB28" i="228"/>
  <c r="AB27" i="228"/>
  <c r="AB26" i="228"/>
  <c r="AB25" i="228"/>
  <c r="AB24" i="228"/>
  <c r="AB23" i="228"/>
  <c r="AB22" i="228"/>
  <c r="AB21" i="228"/>
  <c r="AB20" i="228"/>
  <c r="AB19" i="228"/>
  <c r="AB18" i="228"/>
  <c r="G18" i="228"/>
  <c r="A18" i="228"/>
  <c r="AB17" i="228"/>
  <c r="AB16" i="228"/>
  <c r="AB15" i="228"/>
  <c r="D15" i="228"/>
  <c r="D14" i="228"/>
  <c r="O13" i="228"/>
  <c r="D13" i="228"/>
  <c r="O12" i="228"/>
  <c r="D12" i="228"/>
  <c r="O11" i="228"/>
  <c r="O10" i="228"/>
  <c r="D10" i="228"/>
  <c r="O9" i="228"/>
  <c r="D9" i="228"/>
  <c r="O8" i="228"/>
  <c r="D8" i="228"/>
  <c r="A7" i="228"/>
  <c r="A4" i="228"/>
  <c r="AB2" i="228"/>
  <c r="Y1" i="228"/>
  <c r="AD128" i="227"/>
  <c r="AB128" i="227"/>
  <c r="AD127" i="227"/>
  <c r="AB127" i="227"/>
  <c r="AD125" i="227"/>
  <c r="AB125" i="227"/>
  <c r="AD124" i="227"/>
  <c r="AB124" i="227"/>
  <c r="AB122" i="227"/>
  <c r="AB121" i="227"/>
  <c r="AB120" i="227"/>
  <c r="AB118" i="227"/>
  <c r="AF115" i="227"/>
  <c r="AD115" i="227"/>
  <c r="AB115" i="227"/>
  <c r="AF114" i="227"/>
  <c r="AD114" i="227"/>
  <c r="AB114" i="227"/>
  <c r="AD111" i="227"/>
  <c r="AB111" i="227"/>
  <c r="AD110" i="227"/>
  <c r="AB110" i="227"/>
  <c r="AD109" i="227"/>
  <c r="AB109" i="227"/>
  <c r="AD108" i="227"/>
  <c r="AB108" i="227"/>
  <c r="AD105" i="227"/>
  <c r="AB105" i="227"/>
  <c r="AD104" i="227"/>
  <c r="AB104" i="227"/>
  <c r="O90" i="227"/>
  <c r="N90" i="227"/>
  <c r="M90" i="227"/>
  <c r="L90" i="227"/>
  <c r="K90" i="227"/>
  <c r="AF9" i="227"/>
  <c r="G90" i="227"/>
  <c r="F90" i="227"/>
  <c r="AD9" i="227"/>
  <c r="E90" i="227"/>
  <c r="D90" i="227"/>
  <c r="AB9" i="227"/>
  <c r="C90" i="227"/>
  <c r="O89" i="227"/>
  <c r="N89" i="227"/>
  <c r="M89" i="227"/>
  <c r="L89" i="227"/>
  <c r="K89" i="227"/>
  <c r="AF8" i="227"/>
  <c r="G89" i="227"/>
  <c r="F89" i="227"/>
  <c r="AD8" i="227"/>
  <c r="E89" i="227"/>
  <c r="D89" i="227"/>
  <c r="AB8" i="227"/>
  <c r="C89" i="227"/>
  <c r="AF38" i="227"/>
  <c r="AD38" i="227"/>
  <c r="AB38" i="227"/>
  <c r="AF37" i="227"/>
  <c r="AD37" i="227"/>
  <c r="AB37" i="227"/>
  <c r="O88" i="227"/>
  <c r="N88" i="227"/>
  <c r="M88" i="227"/>
  <c r="L88" i="227"/>
  <c r="J88" i="227"/>
  <c r="AF7" i="227"/>
  <c r="G88" i="227"/>
  <c r="F88" i="227"/>
  <c r="AD7" i="227"/>
  <c r="E88" i="227"/>
  <c r="D88" i="227"/>
  <c r="AB7" i="227"/>
  <c r="C88" i="227"/>
  <c r="O87" i="227"/>
  <c r="N87" i="227"/>
  <c r="M87" i="227"/>
  <c r="L87" i="227"/>
  <c r="J87" i="227"/>
  <c r="AF6" i="227"/>
  <c r="G87" i="227"/>
  <c r="F87" i="227"/>
  <c r="AD6" i="227"/>
  <c r="E87" i="227"/>
  <c r="D87" i="227"/>
  <c r="AB6" i="227"/>
  <c r="C87" i="227"/>
  <c r="O86" i="227"/>
  <c r="N86" i="227"/>
  <c r="M86" i="227"/>
  <c r="L86" i="227"/>
  <c r="J86" i="227"/>
  <c r="AF5" i="227"/>
  <c r="G86" i="227"/>
  <c r="F86" i="227"/>
  <c r="AD5" i="227"/>
  <c r="E86" i="227"/>
  <c r="D86" i="227"/>
  <c r="AB5" i="227"/>
  <c r="C86" i="227"/>
  <c r="O85" i="227"/>
  <c r="N85" i="227"/>
  <c r="M85" i="227"/>
  <c r="L85" i="227"/>
  <c r="J85" i="227"/>
  <c r="AF4" i="227"/>
  <c r="G85" i="227"/>
  <c r="F85" i="227"/>
  <c r="AD4" i="227"/>
  <c r="E85" i="227"/>
  <c r="D85" i="227"/>
  <c r="AB4" i="227"/>
  <c r="C85" i="227"/>
  <c r="J82" i="227"/>
  <c r="S1" i="227"/>
  <c r="C82" i="227"/>
  <c r="A64" i="227"/>
  <c r="A49" i="227"/>
  <c r="AD42" i="227"/>
  <c r="AD41" i="227"/>
  <c r="AB34" i="227"/>
  <c r="AB33" i="227"/>
  <c r="AB32" i="227"/>
  <c r="AB31" i="227"/>
  <c r="A31" i="227"/>
  <c r="AB30" i="227"/>
  <c r="AB29" i="227"/>
  <c r="AB28" i="227"/>
  <c r="AB27" i="227"/>
  <c r="AB26" i="227"/>
  <c r="AB25" i="227"/>
  <c r="AB24" i="227"/>
  <c r="AB23" i="227"/>
  <c r="AB22" i="227"/>
  <c r="AB21" i="227"/>
  <c r="AB20" i="227"/>
  <c r="AB19" i="227"/>
  <c r="AB18" i="227"/>
  <c r="G18" i="227"/>
  <c r="A18" i="227"/>
  <c r="AB17" i="227"/>
  <c r="AB16" i="227"/>
  <c r="AB15" i="227"/>
  <c r="D15" i="227"/>
  <c r="D14" i="227"/>
  <c r="O13" i="227"/>
  <c r="D13" i="227"/>
  <c r="O12" i="227"/>
  <c r="D12" i="227"/>
  <c r="O11" i="227"/>
  <c r="O10" i="227"/>
  <c r="D10" i="227"/>
  <c r="O9" i="227"/>
  <c r="D9" i="227"/>
  <c r="O8" i="227"/>
  <c r="D8" i="227"/>
  <c r="A7" i="227"/>
  <c r="A4" i="227"/>
  <c r="AB2" i="227"/>
  <c r="Y1" i="227"/>
  <c r="AD128" i="226"/>
  <c r="AB128" i="226"/>
  <c r="AD127" i="226"/>
  <c r="AB127" i="226"/>
  <c r="AD125" i="226"/>
  <c r="AB125" i="226"/>
  <c r="AD124" i="226"/>
  <c r="AB124" i="226"/>
  <c r="AB122" i="226"/>
  <c r="AB121" i="226"/>
  <c r="AB120" i="226"/>
  <c r="AB118" i="226"/>
  <c r="AF115" i="226"/>
  <c r="AD115" i="226"/>
  <c r="AB115" i="226"/>
  <c r="AF114" i="226"/>
  <c r="AD114" i="226"/>
  <c r="AB114" i="226"/>
  <c r="AD111" i="226"/>
  <c r="AB111" i="226"/>
  <c r="AD110" i="226"/>
  <c r="AB110" i="226"/>
  <c r="AD109" i="226"/>
  <c r="AB109" i="226"/>
  <c r="AD108" i="226"/>
  <c r="AB108" i="226"/>
  <c r="AD105" i="226"/>
  <c r="AB105" i="226"/>
  <c r="AD104" i="226"/>
  <c r="AB104" i="226"/>
  <c r="O90" i="226"/>
  <c r="N90" i="226"/>
  <c r="M90" i="226"/>
  <c r="L90" i="226"/>
  <c r="K90" i="226"/>
  <c r="AF9" i="226"/>
  <c r="G90" i="226"/>
  <c r="F90" i="226"/>
  <c r="AD9" i="226"/>
  <c r="E90" i="226"/>
  <c r="D90" i="226"/>
  <c r="AB9" i="226"/>
  <c r="C90" i="226"/>
  <c r="O89" i="226"/>
  <c r="N89" i="226"/>
  <c r="M89" i="226"/>
  <c r="L89" i="226"/>
  <c r="K89" i="226"/>
  <c r="AF8" i="226"/>
  <c r="G89" i="226"/>
  <c r="F89" i="226"/>
  <c r="AD8" i="226"/>
  <c r="E89" i="226"/>
  <c r="D89" i="226"/>
  <c r="AB8" i="226"/>
  <c r="C89" i="226"/>
  <c r="AF38" i="226"/>
  <c r="AD38" i="226"/>
  <c r="AB38" i="226"/>
  <c r="AF37" i="226"/>
  <c r="AD37" i="226"/>
  <c r="AB37" i="226"/>
  <c r="O88" i="226"/>
  <c r="N88" i="226"/>
  <c r="M88" i="226"/>
  <c r="L88" i="226"/>
  <c r="J88" i="226"/>
  <c r="AF7" i="226"/>
  <c r="G88" i="226"/>
  <c r="F88" i="226"/>
  <c r="AD7" i="226"/>
  <c r="E88" i="226"/>
  <c r="D88" i="226"/>
  <c r="AB7" i="226"/>
  <c r="C88" i="226"/>
  <c r="O87" i="226"/>
  <c r="N87" i="226"/>
  <c r="M87" i="226"/>
  <c r="L87" i="226"/>
  <c r="J87" i="226"/>
  <c r="AF6" i="226"/>
  <c r="G87" i="226"/>
  <c r="F87" i="226"/>
  <c r="AD6" i="226"/>
  <c r="E87" i="226"/>
  <c r="D87" i="226"/>
  <c r="AB6" i="226"/>
  <c r="C87" i="226"/>
  <c r="O86" i="226"/>
  <c r="N86" i="226"/>
  <c r="M86" i="226"/>
  <c r="L86" i="226"/>
  <c r="J86" i="226"/>
  <c r="AF5" i="226"/>
  <c r="G86" i="226"/>
  <c r="F86" i="226"/>
  <c r="AD5" i="226"/>
  <c r="E86" i="226"/>
  <c r="D86" i="226"/>
  <c r="AB5" i="226"/>
  <c r="C86" i="226"/>
  <c r="O85" i="226"/>
  <c r="N85" i="226"/>
  <c r="M85" i="226"/>
  <c r="L85" i="226"/>
  <c r="J85" i="226"/>
  <c r="AF4" i="226"/>
  <c r="G85" i="226"/>
  <c r="F85" i="226"/>
  <c r="AD4" i="226"/>
  <c r="E85" i="226"/>
  <c r="D85" i="226"/>
  <c r="AB4" i="226"/>
  <c r="C85" i="226"/>
  <c r="J82" i="226"/>
  <c r="S1" i="226"/>
  <c r="C82" i="226"/>
  <c r="A64" i="226"/>
  <c r="A49" i="226"/>
  <c r="AD42" i="226"/>
  <c r="AD41" i="226"/>
  <c r="AB34" i="226"/>
  <c r="AB33" i="226"/>
  <c r="AB32" i="226"/>
  <c r="AB31" i="226"/>
  <c r="A31" i="226"/>
  <c r="AB30" i="226"/>
  <c r="AB29" i="226"/>
  <c r="AB28" i="226"/>
  <c r="AB27" i="226"/>
  <c r="AB26" i="226"/>
  <c r="AB25" i="226"/>
  <c r="AB24" i="226"/>
  <c r="AB23" i="226"/>
  <c r="AB22" i="226"/>
  <c r="AB21" i="226"/>
  <c r="AB20" i="226"/>
  <c r="AB19" i="226"/>
  <c r="AB18" i="226"/>
  <c r="G18" i="226"/>
  <c r="A18" i="226"/>
  <c r="AB17" i="226"/>
  <c r="AB16" i="226"/>
  <c r="AB15" i="226"/>
  <c r="D15" i="226"/>
  <c r="D14" i="226"/>
  <c r="O13" i="226"/>
  <c r="D13" i="226"/>
  <c r="O12" i="226"/>
  <c r="D12" i="226"/>
  <c r="O11" i="226"/>
  <c r="O10" i="226"/>
  <c r="D10" i="226"/>
  <c r="O9" i="226"/>
  <c r="D9" i="226"/>
  <c r="O8" i="226"/>
  <c r="D8" i="226"/>
  <c r="A7" i="226"/>
  <c r="A4" i="226"/>
  <c r="AB2" i="226"/>
  <c r="Y1" i="226"/>
  <c r="AD128" i="225"/>
  <c r="AB128" i="225"/>
  <c r="AD127" i="225"/>
  <c r="AB127" i="225"/>
  <c r="AD125" i="225"/>
  <c r="AB125" i="225"/>
  <c r="AD124" i="225"/>
  <c r="AB124" i="225"/>
  <c r="AB122" i="225"/>
  <c r="AB121" i="225"/>
  <c r="AB120" i="225"/>
  <c r="AB118" i="225"/>
  <c r="AF115" i="225"/>
  <c r="AD115" i="225"/>
  <c r="AB115" i="225"/>
  <c r="AF114" i="225"/>
  <c r="AD114" i="225"/>
  <c r="AB114" i="225"/>
  <c r="AD111" i="225"/>
  <c r="AB111" i="225"/>
  <c r="AD110" i="225"/>
  <c r="AB110" i="225"/>
  <c r="AD109" i="225"/>
  <c r="AB109" i="225"/>
  <c r="AD108" i="225"/>
  <c r="AB108" i="225"/>
  <c r="AD105" i="225"/>
  <c r="AB105" i="225"/>
  <c r="AD104" i="225"/>
  <c r="AB104" i="225"/>
  <c r="O90" i="225"/>
  <c r="N90" i="225"/>
  <c r="M90" i="225"/>
  <c r="L90" i="225"/>
  <c r="K90" i="225"/>
  <c r="AF9" i="225"/>
  <c r="G90" i="225"/>
  <c r="F90" i="225"/>
  <c r="AD9" i="225"/>
  <c r="E90" i="225"/>
  <c r="D90" i="225"/>
  <c r="AB9" i="225"/>
  <c r="C90" i="225"/>
  <c r="O89" i="225"/>
  <c r="N89" i="225"/>
  <c r="M89" i="225"/>
  <c r="L89" i="225"/>
  <c r="K89" i="225"/>
  <c r="AF8" i="225"/>
  <c r="G89" i="225"/>
  <c r="F89" i="225"/>
  <c r="AD8" i="225"/>
  <c r="E89" i="225"/>
  <c r="D89" i="225"/>
  <c r="AB8" i="225"/>
  <c r="C89" i="225"/>
  <c r="AF38" i="225"/>
  <c r="AD38" i="225"/>
  <c r="AB38" i="225"/>
  <c r="AF37" i="225"/>
  <c r="AD37" i="225"/>
  <c r="AB37" i="225"/>
  <c r="O88" i="225"/>
  <c r="N88" i="225"/>
  <c r="M88" i="225"/>
  <c r="L88" i="225"/>
  <c r="J88" i="225"/>
  <c r="AF7" i="225"/>
  <c r="G88" i="225"/>
  <c r="F88" i="225"/>
  <c r="AD7" i="225"/>
  <c r="E88" i="225"/>
  <c r="D88" i="225"/>
  <c r="AB7" i="225"/>
  <c r="C88" i="225"/>
  <c r="O87" i="225"/>
  <c r="N87" i="225"/>
  <c r="M87" i="225"/>
  <c r="L87" i="225"/>
  <c r="J87" i="225"/>
  <c r="AF6" i="225"/>
  <c r="G87" i="225"/>
  <c r="F87" i="225"/>
  <c r="AD6" i="225"/>
  <c r="E87" i="225"/>
  <c r="D87" i="225"/>
  <c r="AB6" i="225"/>
  <c r="C87" i="225"/>
  <c r="O86" i="225"/>
  <c r="N86" i="225"/>
  <c r="M86" i="225"/>
  <c r="L86" i="225"/>
  <c r="J86" i="225"/>
  <c r="AF5" i="225"/>
  <c r="G86" i="225"/>
  <c r="F86" i="225"/>
  <c r="AD5" i="225"/>
  <c r="E86" i="225"/>
  <c r="D86" i="225"/>
  <c r="AB5" i="225"/>
  <c r="C86" i="225"/>
  <c r="O85" i="225"/>
  <c r="N85" i="225"/>
  <c r="M85" i="225"/>
  <c r="L85" i="225"/>
  <c r="J85" i="225"/>
  <c r="AF4" i="225"/>
  <c r="G85" i="225"/>
  <c r="F85" i="225"/>
  <c r="AD4" i="225"/>
  <c r="E85" i="225"/>
  <c r="D85" i="225"/>
  <c r="AB4" i="225"/>
  <c r="C85" i="225"/>
  <c r="J82" i="225"/>
  <c r="S1" i="225"/>
  <c r="C82" i="225"/>
  <c r="A64" i="225"/>
  <c r="A49" i="225"/>
  <c r="AD42" i="225"/>
  <c r="AD41" i="225"/>
  <c r="AB34" i="225"/>
  <c r="AB33" i="225"/>
  <c r="AB32" i="225"/>
  <c r="AB31" i="225"/>
  <c r="A31" i="225"/>
  <c r="AB30" i="225"/>
  <c r="AB29" i="225"/>
  <c r="AB28" i="225"/>
  <c r="AB27" i="225"/>
  <c r="AB26" i="225"/>
  <c r="AB25" i="225"/>
  <c r="AB24" i="225"/>
  <c r="AB23" i="225"/>
  <c r="AB22" i="225"/>
  <c r="AB21" i="225"/>
  <c r="AB20" i="225"/>
  <c r="AB19" i="225"/>
  <c r="AB18" i="225"/>
  <c r="G18" i="225"/>
  <c r="A18" i="225"/>
  <c r="AB17" i="225"/>
  <c r="AB16" i="225"/>
  <c r="AB15" i="225"/>
  <c r="D15" i="225"/>
  <c r="D14" i="225"/>
  <c r="O13" i="225"/>
  <c r="D13" i="225"/>
  <c r="O12" i="225"/>
  <c r="D12" i="225"/>
  <c r="O11" i="225"/>
  <c r="O10" i="225"/>
  <c r="D10" i="225"/>
  <c r="O9" i="225"/>
  <c r="D9" i="225"/>
  <c r="O8" i="225"/>
  <c r="D8" i="225"/>
  <c r="A7" i="225"/>
  <c r="A4" i="225"/>
  <c r="AB2" i="225"/>
  <c r="Y1" i="225"/>
  <c r="AD128" i="224"/>
  <c r="AB128" i="224"/>
  <c r="AD127" i="224"/>
  <c r="AB127" i="224"/>
  <c r="AD125" i="224"/>
  <c r="AB125" i="224"/>
  <c r="AD124" i="224"/>
  <c r="AB124" i="224"/>
  <c r="AB122" i="224"/>
  <c r="AB121" i="224"/>
  <c r="AB120" i="224"/>
  <c r="AB118" i="224"/>
  <c r="AF115" i="224"/>
  <c r="AD115" i="224"/>
  <c r="AB115" i="224"/>
  <c r="AF114" i="224"/>
  <c r="AD114" i="224"/>
  <c r="AB114" i="224"/>
  <c r="AD111" i="224"/>
  <c r="AB111" i="224"/>
  <c r="AD110" i="224"/>
  <c r="AB110" i="224"/>
  <c r="AD109" i="224"/>
  <c r="AB109" i="224"/>
  <c r="AD108" i="224"/>
  <c r="AB108" i="224"/>
  <c r="AD105" i="224"/>
  <c r="AB105" i="224"/>
  <c r="AD104" i="224"/>
  <c r="AB104" i="224"/>
  <c r="O90" i="224"/>
  <c r="N90" i="224"/>
  <c r="M90" i="224"/>
  <c r="L90" i="224"/>
  <c r="K90" i="224"/>
  <c r="AF9" i="224"/>
  <c r="G90" i="224"/>
  <c r="F90" i="224"/>
  <c r="AD9" i="224"/>
  <c r="E90" i="224"/>
  <c r="D90" i="224"/>
  <c r="AB9" i="224"/>
  <c r="C90" i="224"/>
  <c r="O89" i="224"/>
  <c r="N89" i="224"/>
  <c r="M89" i="224"/>
  <c r="L89" i="224"/>
  <c r="K89" i="224"/>
  <c r="AF8" i="224"/>
  <c r="G89" i="224"/>
  <c r="F89" i="224"/>
  <c r="AD8" i="224"/>
  <c r="E89" i="224"/>
  <c r="D89" i="224"/>
  <c r="AB8" i="224"/>
  <c r="C89" i="224"/>
  <c r="AF38" i="224"/>
  <c r="AD38" i="224"/>
  <c r="AB38" i="224"/>
  <c r="AF37" i="224"/>
  <c r="AD37" i="224"/>
  <c r="AB37" i="224"/>
  <c r="O88" i="224"/>
  <c r="N88" i="224"/>
  <c r="M88" i="224"/>
  <c r="L88" i="224"/>
  <c r="J88" i="224"/>
  <c r="AF7" i="224"/>
  <c r="G88" i="224"/>
  <c r="F88" i="224"/>
  <c r="AD7" i="224"/>
  <c r="E88" i="224"/>
  <c r="D88" i="224"/>
  <c r="AB7" i="224"/>
  <c r="C88" i="224"/>
  <c r="O87" i="224"/>
  <c r="N87" i="224"/>
  <c r="M87" i="224"/>
  <c r="L87" i="224"/>
  <c r="J87" i="224"/>
  <c r="AF6" i="224"/>
  <c r="G87" i="224"/>
  <c r="F87" i="224"/>
  <c r="AD6" i="224"/>
  <c r="E87" i="224"/>
  <c r="D87" i="224"/>
  <c r="AB6" i="224"/>
  <c r="C87" i="224"/>
  <c r="O86" i="224"/>
  <c r="N86" i="224"/>
  <c r="M86" i="224"/>
  <c r="L86" i="224"/>
  <c r="J86" i="224"/>
  <c r="AF5" i="224"/>
  <c r="G86" i="224"/>
  <c r="F86" i="224"/>
  <c r="AD5" i="224"/>
  <c r="E86" i="224"/>
  <c r="D86" i="224"/>
  <c r="AB5" i="224"/>
  <c r="C86" i="224"/>
  <c r="O85" i="224"/>
  <c r="N85" i="224"/>
  <c r="M85" i="224"/>
  <c r="L85" i="224"/>
  <c r="J85" i="224"/>
  <c r="AF4" i="224"/>
  <c r="G85" i="224"/>
  <c r="F85" i="224"/>
  <c r="AD4" i="224"/>
  <c r="E85" i="224"/>
  <c r="D85" i="224"/>
  <c r="AB4" i="224"/>
  <c r="C85" i="224"/>
  <c r="J82" i="224"/>
  <c r="S1" i="224"/>
  <c r="C82" i="224"/>
  <c r="A64" i="224"/>
  <c r="A49" i="224"/>
  <c r="AD42" i="224"/>
  <c r="AD41" i="224"/>
  <c r="AB34" i="224"/>
  <c r="AB33" i="224"/>
  <c r="AB32" i="224"/>
  <c r="AB31" i="224"/>
  <c r="A31" i="224"/>
  <c r="AB30" i="224"/>
  <c r="AB29" i="224"/>
  <c r="AB28" i="224"/>
  <c r="AB27" i="224"/>
  <c r="AB26" i="224"/>
  <c r="AB25" i="224"/>
  <c r="AB24" i="224"/>
  <c r="AB23" i="224"/>
  <c r="AB22" i="224"/>
  <c r="AB21" i="224"/>
  <c r="AB20" i="224"/>
  <c r="AB19" i="224"/>
  <c r="AB18" i="224"/>
  <c r="G18" i="224"/>
  <c r="A18" i="224"/>
  <c r="AB17" i="224"/>
  <c r="AB16" i="224"/>
  <c r="AB15" i="224"/>
  <c r="D15" i="224"/>
  <c r="D14" i="224"/>
  <c r="O13" i="224"/>
  <c r="D13" i="224"/>
  <c r="O12" i="224"/>
  <c r="D12" i="224"/>
  <c r="O11" i="224"/>
  <c r="O10" i="224"/>
  <c r="D10" i="224"/>
  <c r="O9" i="224"/>
  <c r="D9" i="224"/>
  <c r="O8" i="224"/>
  <c r="D8" i="224"/>
  <c r="A7" i="224"/>
  <c r="A4" i="224"/>
  <c r="AB2" i="224"/>
  <c r="Y1" i="224"/>
  <c r="AD128" i="223"/>
  <c r="AB128" i="223"/>
  <c r="AD127" i="223"/>
  <c r="AB127" i="223"/>
  <c r="AD125" i="223"/>
  <c r="AB125" i="223"/>
  <c r="AD124" i="223"/>
  <c r="AB124" i="223"/>
  <c r="AB122" i="223"/>
  <c r="AB121" i="223"/>
  <c r="AB120" i="223"/>
  <c r="AB118" i="223"/>
  <c r="AF115" i="223"/>
  <c r="AD115" i="223"/>
  <c r="AB115" i="223"/>
  <c r="AF114" i="223"/>
  <c r="AD114" i="223"/>
  <c r="AB114" i="223"/>
  <c r="AD111" i="223"/>
  <c r="AB111" i="223"/>
  <c r="AD110" i="223"/>
  <c r="AB110" i="223"/>
  <c r="AD109" i="223"/>
  <c r="AB109" i="223"/>
  <c r="AD108" i="223"/>
  <c r="AB108" i="223"/>
  <c r="AD105" i="223"/>
  <c r="AB105" i="223"/>
  <c r="AD104" i="223"/>
  <c r="AB104" i="223"/>
  <c r="O90" i="223"/>
  <c r="N90" i="223"/>
  <c r="M90" i="223"/>
  <c r="L90" i="223"/>
  <c r="K90" i="223"/>
  <c r="AF9" i="223"/>
  <c r="G90" i="223"/>
  <c r="F90" i="223"/>
  <c r="AD9" i="223"/>
  <c r="E90" i="223"/>
  <c r="D90" i="223"/>
  <c r="AB9" i="223"/>
  <c r="C90" i="223"/>
  <c r="O89" i="223"/>
  <c r="N89" i="223"/>
  <c r="M89" i="223"/>
  <c r="L89" i="223"/>
  <c r="K89" i="223"/>
  <c r="AF8" i="223"/>
  <c r="G89" i="223"/>
  <c r="F89" i="223"/>
  <c r="AD8" i="223"/>
  <c r="E89" i="223"/>
  <c r="D89" i="223"/>
  <c r="AB8" i="223"/>
  <c r="C89" i="223"/>
  <c r="AF38" i="223"/>
  <c r="AD38" i="223"/>
  <c r="AB38" i="223"/>
  <c r="AF37" i="223"/>
  <c r="AD37" i="223"/>
  <c r="AB37" i="223"/>
  <c r="O88" i="223"/>
  <c r="N88" i="223"/>
  <c r="M88" i="223"/>
  <c r="L88" i="223"/>
  <c r="J88" i="223"/>
  <c r="AF7" i="223"/>
  <c r="G88" i="223"/>
  <c r="F88" i="223"/>
  <c r="AD7" i="223"/>
  <c r="E88" i="223"/>
  <c r="D88" i="223"/>
  <c r="AB7" i="223"/>
  <c r="C88" i="223"/>
  <c r="O87" i="223"/>
  <c r="N87" i="223"/>
  <c r="M87" i="223"/>
  <c r="L87" i="223"/>
  <c r="J87" i="223"/>
  <c r="AF6" i="223"/>
  <c r="G87" i="223"/>
  <c r="F87" i="223"/>
  <c r="AD6" i="223"/>
  <c r="E87" i="223"/>
  <c r="D87" i="223"/>
  <c r="AB6" i="223"/>
  <c r="C87" i="223"/>
  <c r="O86" i="223"/>
  <c r="N86" i="223"/>
  <c r="M86" i="223"/>
  <c r="L86" i="223"/>
  <c r="J86" i="223"/>
  <c r="AF5" i="223"/>
  <c r="G86" i="223"/>
  <c r="F86" i="223"/>
  <c r="AD5" i="223"/>
  <c r="E86" i="223"/>
  <c r="D86" i="223"/>
  <c r="AB5" i="223"/>
  <c r="C86" i="223"/>
  <c r="O85" i="223"/>
  <c r="N85" i="223"/>
  <c r="M85" i="223"/>
  <c r="L85" i="223"/>
  <c r="J85" i="223"/>
  <c r="AF4" i="223"/>
  <c r="G85" i="223"/>
  <c r="F85" i="223"/>
  <c r="AD4" i="223"/>
  <c r="E85" i="223"/>
  <c r="D85" i="223"/>
  <c r="AB4" i="223"/>
  <c r="C85" i="223"/>
  <c r="J82" i="223"/>
  <c r="S1" i="223"/>
  <c r="C82" i="223"/>
  <c r="A64" i="223"/>
  <c r="A49" i="223"/>
  <c r="AD42" i="223"/>
  <c r="AD41" i="223"/>
  <c r="AB34" i="223"/>
  <c r="AB33" i="223"/>
  <c r="AB32" i="223"/>
  <c r="AB31" i="223"/>
  <c r="A31" i="223"/>
  <c r="AB30" i="223"/>
  <c r="AB29" i="223"/>
  <c r="AB28" i="223"/>
  <c r="AB27" i="223"/>
  <c r="AB26" i="223"/>
  <c r="AB25" i="223"/>
  <c r="AB24" i="223"/>
  <c r="AB23" i="223"/>
  <c r="AB22" i="223"/>
  <c r="AB21" i="223"/>
  <c r="AB20" i="223"/>
  <c r="AB19" i="223"/>
  <c r="AB18" i="223"/>
  <c r="G18" i="223"/>
  <c r="A18" i="223"/>
  <c r="AB17" i="223"/>
  <c r="AB16" i="223"/>
  <c r="AB15" i="223"/>
  <c r="D15" i="223"/>
  <c r="D14" i="223"/>
  <c r="O13" i="223"/>
  <c r="D13" i="223"/>
  <c r="O12" i="223"/>
  <c r="D12" i="223"/>
  <c r="O11" i="223"/>
  <c r="O10" i="223"/>
  <c r="D10" i="223"/>
  <c r="O9" i="223"/>
  <c r="D9" i="223"/>
  <c r="O8" i="223"/>
  <c r="D8" i="223"/>
  <c r="A7" i="223"/>
  <c r="A4" i="223"/>
  <c r="AB2" i="223"/>
  <c r="Y1" i="223"/>
  <c r="AD128" i="222"/>
  <c r="AB128" i="222"/>
  <c r="AD127" i="222"/>
  <c r="AB127" i="222"/>
  <c r="AD125" i="222"/>
  <c r="AB125" i="222"/>
  <c r="AD124" i="222"/>
  <c r="AB124" i="222"/>
  <c r="AB122" i="222"/>
  <c r="AB121" i="222"/>
  <c r="AB120" i="222"/>
  <c r="AB118" i="222"/>
  <c r="AF115" i="222"/>
  <c r="AD115" i="222"/>
  <c r="AB115" i="222"/>
  <c r="AF114" i="222"/>
  <c r="AD114" i="222"/>
  <c r="AB114" i="222"/>
  <c r="AD111" i="222"/>
  <c r="AB111" i="222"/>
  <c r="AD110" i="222"/>
  <c r="AB110" i="222"/>
  <c r="AD109" i="222"/>
  <c r="AB109" i="222"/>
  <c r="AD108" i="222"/>
  <c r="AB108" i="222"/>
  <c r="AD105" i="222"/>
  <c r="AB105" i="222"/>
  <c r="AD104" i="222"/>
  <c r="AB104" i="222"/>
  <c r="O90" i="222"/>
  <c r="N90" i="222"/>
  <c r="M90" i="222"/>
  <c r="L90" i="222"/>
  <c r="K90" i="222"/>
  <c r="AF9" i="222"/>
  <c r="G90" i="222"/>
  <c r="F90" i="222"/>
  <c r="AD9" i="222"/>
  <c r="E90" i="222"/>
  <c r="D90" i="222"/>
  <c r="AB9" i="222"/>
  <c r="C90" i="222"/>
  <c r="O89" i="222"/>
  <c r="N89" i="222"/>
  <c r="M89" i="222"/>
  <c r="L89" i="222"/>
  <c r="K89" i="222"/>
  <c r="AF8" i="222"/>
  <c r="G89" i="222"/>
  <c r="F89" i="222"/>
  <c r="AD8" i="222"/>
  <c r="E89" i="222"/>
  <c r="D89" i="222"/>
  <c r="AB8" i="222"/>
  <c r="C89" i="222"/>
  <c r="AF38" i="222"/>
  <c r="AD38" i="222"/>
  <c r="AB38" i="222"/>
  <c r="AF37" i="222"/>
  <c r="AD37" i="222"/>
  <c r="AB37" i="222"/>
  <c r="O88" i="222"/>
  <c r="N88" i="222"/>
  <c r="M88" i="222"/>
  <c r="L88" i="222"/>
  <c r="J88" i="222"/>
  <c r="AF7" i="222"/>
  <c r="G88" i="222"/>
  <c r="F88" i="222"/>
  <c r="AD7" i="222"/>
  <c r="E88" i="222"/>
  <c r="D88" i="222"/>
  <c r="AB7" i="222"/>
  <c r="C88" i="222"/>
  <c r="O87" i="222"/>
  <c r="N87" i="222"/>
  <c r="M87" i="222"/>
  <c r="L87" i="222"/>
  <c r="J87" i="222"/>
  <c r="AF6" i="222"/>
  <c r="G87" i="222"/>
  <c r="F87" i="222"/>
  <c r="AD6" i="222"/>
  <c r="E87" i="222"/>
  <c r="D87" i="222"/>
  <c r="AB6" i="222"/>
  <c r="C87" i="222"/>
  <c r="O86" i="222"/>
  <c r="N86" i="222"/>
  <c r="M86" i="222"/>
  <c r="L86" i="222"/>
  <c r="J86" i="222"/>
  <c r="AF5" i="222"/>
  <c r="G86" i="222"/>
  <c r="F86" i="222"/>
  <c r="AD5" i="222"/>
  <c r="E86" i="222"/>
  <c r="D86" i="222"/>
  <c r="AB5" i="222"/>
  <c r="C86" i="222"/>
  <c r="O85" i="222"/>
  <c r="N85" i="222"/>
  <c r="M85" i="222"/>
  <c r="L85" i="222"/>
  <c r="J85" i="222"/>
  <c r="AF4" i="222"/>
  <c r="G85" i="222"/>
  <c r="F85" i="222"/>
  <c r="AD4" i="222"/>
  <c r="E85" i="222"/>
  <c r="D85" i="222"/>
  <c r="AB4" i="222"/>
  <c r="C85" i="222"/>
  <c r="J82" i="222"/>
  <c r="S1" i="222"/>
  <c r="C82" i="222"/>
  <c r="A64" i="222"/>
  <c r="A49" i="222"/>
  <c r="AD42" i="222"/>
  <c r="AD41" i="222"/>
  <c r="AB34" i="222"/>
  <c r="AB33" i="222"/>
  <c r="AB32" i="222"/>
  <c r="AB31" i="222"/>
  <c r="A31" i="222"/>
  <c r="AB30" i="222"/>
  <c r="AB29" i="222"/>
  <c r="AB28" i="222"/>
  <c r="AB27" i="222"/>
  <c r="AB26" i="222"/>
  <c r="AB25" i="222"/>
  <c r="AB24" i="222"/>
  <c r="AB23" i="222"/>
  <c r="AB22" i="222"/>
  <c r="AB21" i="222"/>
  <c r="AB20" i="222"/>
  <c r="AB19" i="222"/>
  <c r="AB18" i="222"/>
  <c r="G18" i="222"/>
  <c r="A18" i="222"/>
  <c r="AB17" i="222"/>
  <c r="AB16" i="222"/>
  <c r="AB15" i="222"/>
  <c r="D15" i="222"/>
  <c r="D14" i="222"/>
  <c r="O13" i="222"/>
  <c r="D13" i="222"/>
  <c r="O12" i="222"/>
  <c r="D12" i="222"/>
  <c r="O11" i="222"/>
  <c r="O10" i="222"/>
  <c r="D10" i="222"/>
  <c r="O9" i="222"/>
  <c r="D9" i="222"/>
  <c r="O8" i="222"/>
  <c r="D8" i="222"/>
  <c r="A7" i="222"/>
  <c r="A4" i="222"/>
  <c r="AB2" i="222"/>
  <c r="Y1" i="222"/>
  <c r="AD128" i="221"/>
  <c r="AB128" i="221"/>
  <c r="AD127" i="221"/>
  <c r="AB127" i="221"/>
  <c r="AD125" i="221"/>
  <c r="AB125" i="221"/>
  <c r="AD124" i="221"/>
  <c r="AB124" i="221"/>
  <c r="AB122" i="221"/>
  <c r="AB121" i="221"/>
  <c r="AB120" i="221"/>
  <c r="AB118" i="221"/>
  <c r="AF115" i="221"/>
  <c r="AD115" i="221"/>
  <c r="AB115" i="221"/>
  <c r="AF114" i="221"/>
  <c r="AD114" i="221"/>
  <c r="AB114" i="221"/>
  <c r="AD111" i="221"/>
  <c r="AB111" i="221"/>
  <c r="AD110" i="221"/>
  <c r="AB110" i="221"/>
  <c r="AD109" i="221"/>
  <c r="AB109" i="221"/>
  <c r="AD108" i="221"/>
  <c r="AB108" i="221"/>
  <c r="AD105" i="221"/>
  <c r="AB105" i="221"/>
  <c r="AD104" i="221"/>
  <c r="AB104" i="221"/>
  <c r="O90" i="221"/>
  <c r="N90" i="221"/>
  <c r="M90" i="221"/>
  <c r="L90" i="221"/>
  <c r="K90" i="221"/>
  <c r="AF9" i="221"/>
  <c r="G90" i="221"/>
  <c r="F90" i="221"/>
  <c r="AD9" i="221"/>
  <c r="E90" i="221"/>
  <c r="D90" i="221"/>
  <c r="AB9" i="221"/>
  <c r="C90" i="221"/>
  <c r="O89" i="221"/>
  <c r="N89" i="221"/>
  <c r="M89" i="221"/>
  <c r="L89" i="221"/>
  <c r="K89" i="221"/>
  <c r="AF8" i="221"/>
  <c r="G89" i="221"/>
  <c r="F89" i="221"/>
  <c r="AD8" i="221"/>
  <c r="E89" i="221"/>
  <c r="D89" i="221"/>
  <c r="AB8" i="221"/>
  <c r="C89" i="221"/>
  <c r="AF38" i="221"/>
  <c r="AD38" i="221"/>
  <c r="AB38" i="221"/>
  <c r="AF37" i="221"/>
  <c r="AD37" i="221"/>
  <c r="AB37" i="221"/>
  <c r="O88" i="221"/>
  <c r="N88" i="221"/>
  <c r="M88" i="221"/>
  <c r="L88" i="221"/>
  <c r="J88" i="221"/>
  <c r="AF7" i="221"/>
  <c r="G88" i="221"/>
  <c r="F88" i="221"/>
  <c r="AD7" i="221"/>
  <c r="E88" i="221"/>
  <c r="D88" i="221"/>
  <c r="AB7" i="221"/>
  <c r="C88" i="221"/>
  <c r="O87" i="221"/>
  <c r="N87" i="221"/>
  <c r="M87" i="221"/>
  <c r="L87" i="221"/>
  <c r="J87" i="221"/>
  <c r="AF6" i="221"/>
  <c r="G87" i="221"/>
  <c r="F87" i="221"/>
  <c r="AD6" i="221"/>
  <c r="E87" i="221"/>
  <c r="D87" i="221"/>
  <c r="AB6" i="221"/>
  <c r="C87" i="221"/>
  <c r="O86" i="221"/>
  <c r="N86" i="221"/>
  <c r="M86" i="221"/>
  <c r="L86" i="221"/>
  <c r="J86" i="221"/>
  <c r="AF5" i="221"/>
  <c r="G86" i="221"/>
  <c r="F86" i="221"/>
  <c r="AD5" i="221"/>
  <c r="E86" i="221"/>
  <c r="D86" i="221"/>
  <c r="AB5" i="221"/>
  <c r="C86" i="221"/>
  <c r="O85" i="221"/>
  <c r="N85" i="221"/>
  <c r="M85" i="221"/>
  <c r="L85" i="221"/>
  <c r="J85" i="221"/>
  <c r="AF4" i="221"/>
  <c r="G85" i="221"/>
  <c r="F85" i="221"/>
  <c r="AD4" i="221"/>
  <c r="E85" i="221"/>
  <c r="D85" i="221"/>
  <c r="AB4" i="221"/>
  <c r="C85" i="221"/>
  <c r="J82" i="221"/>
  <c r="S1" i="221"/>
  <c r="C82" i="221"/>
  <c r="A64" i="221"/>
  <c r="A49" i="221"/>
  <c r="AD42" i="221"/>
  <c r="AD41" i="221"/>
  <c r="AB34" i="221"/>
  <c r="AB33" i="221"/>
  <c r="AB32" i="221"/>
  <c r="AB31" i="221"/>
  <c r="A31" i="221"/>
  <c r="AB30" i="221"/>
  <c r="AB29" i="221"/>
  <c r="AB28" i="221"/>
  <c r="AB27" i="221"/>
  <c r="AB26" i="221"/>
  <c r="AB25" i="221"/>
  <c r="AB24" i="221"/>
  <c r="AB23" i="221"/>
  <c r="AB22" i="221"/>
  <c r="AB21" i="221"/>
  <c r="AB20" i="221"/>
  <c r="AB19" i="221"/>
  <c r="AB18" i="221"/>
  <c r="G18" i="221"/>
  <c r="A18" i="221"/>
  <c r="AB17" i="221"/>
  <c r="AB16" i="221"/>
  <c r="AB15" i="221"/>
  <c r="D15" i="221"/>
  <c r="D14" i="221"/>
  <c r="O13" i="221"/>
  <c r="D13" i="221"/>
  <c r="O12" i="221"/>
  <c r="D12" i="221"/>
  <c r="O11" i="221"/>
  <c r="O10" i="221"/>
  <c r="D10" i="221"/>
  <c r="O9" i="221"/>
  <c r="D9" i="221"/>
  <c r="O8" i="221"/>
  <c r="D8" i="221"/>
  <c r="A7" i="221"/>
  <c r="A4" i="221"/>
  <c r="AB2" i="221"/>
  <c r="Y1" i="221"/>
  <c r="AD128" i="220"/>
  <c r="AB128" i="220"/>
  <c r="AD127" i="220"/>
  <c r="AB127" i="220"/>
  <c r="AD125" i="220"/>
  <c r="AB125" i="220"/>
  <c r="AD124" i="220"/>
  <c r="AB124" i="220"/>
  <c r="AB122" i="220"/>
  <c r="AB121" i="220"/>
  <c r="AB120" i="220"/>
  <c r="AB118" i="220"/>
  <c r="AF115" i="220"/>
  <c r="AD115" i="220"/>
  <c r="AB115" i="220"/>
  <c r="AF114" i="220"/>
  <c r="AD114" i="220"/>
  <c r="AB114" i="220"/>
  <c r="AD111" i="220"/>
  <c r="AB111" i="220"/>
  <c r="AD110" i="220"/>
  <c r="AB110" i="220"/>
  <c r="AD109" i="220"/>
  <c r="AB109" i="220"/>
  <c r="AD108" i="220"/>
  <c r="AB108" i="220"/>
  <c r="AD105" i="220"/>
  <c r="AB105" i="220"/>
  <c r="AD104" i="220"/>
  <c r="AB104" i="220"/>
  <c r="O90" i="220"/>
  <c r="N90" i="220"/>
  <c r="M90" i="220"/>
  <c r="L90" i="220"/>
  <c r="K90" i="220"/>
  <c r="AF9" i="220"/>
  <c r="G90" i="220"/>
  <c r="F90" i="220"/>
  <c r="AD9" i="220"/>
  <c r="E90" i="220"/>
  <c r="D90" i="220"/>
  <c r="AB9" i="220"/>
  <c r="C90" i="220"/>
  <c r="O89" i="220"/>
  <c r="N89" i="220"/>
  <c r="M89" i="220"/>
  <c r="L89" i="220"/>
  <c r="K89" i="220"/>
  <c r="AF8" i="220"/>
  <c r="G89" i="220"/>
  <c r="F89" i="220"/>
  <c r="AD8" i="220"/>
  <c r="E89" i="220"/>
  <c r="D89" i="220"/>
  <c r="AB8" i="220"/>
  <c r="C89" i="220"/>
  <c r="AF38" i="220"/>
  <c r="AD38" i="220"/>
  <c r="AB38" i="220"/>
  <c r="AF37" i="220"/>
  <c r="AD37" i="220"/>
  <c r="AB37" i="220"/>
  <c r="O88" i="220"/>
  <c r="N88" i="220"/>
  <c r="M88" i="220"/>
  <c r="L88" i="220"/>
  <c r="J88" i="220"/>
  <c r="AF7" i="220"/>
  <c r="G88" i="220"/>
  <c r="F88" i="220"/>
  <c r="AD7" i="220"/>
  <c r="E88" i="220"/>
  <c r="D88" i="220"/>
  <c r="AB7" i="220"/>
  <c r="C88" i="220"/>
  <c r="O87" i="220"/>
  <c r="N87" i="220"/>
  <c r="M87" i="220"/>
  <c r="L87" i="220"/>
  <c r="J87" i="220"/>
  <c r="AF6" i="220"/>
  <c r="G87" i="220"/>
  <c r="F87" i="220"/>
  <c r="AD6" i="220"/>
  <c r="E87" i="220"/>
  <c r="D87" i="220"/>
  <c r="AB6" i="220"/>
  <c r="C87" i="220"/>
  <c r="O86" i="220"/>
  <c r="N86" i="220"/>
  <c r="M86" i="220"/>
  <c r="L86" i="220"/>
  <c r="J86" i="220"/>
  <c r="AF5" i="220"/>
  <c r="G86" i="220"/>
  <c r="F86" i="220"/>
  <c r="AD5" i="220"/>
  <c r="E86" i="220"/>
  <c r="D86" i="220"/>
  <c r="AB5" i="220"/>
  <c r="C86" i="220"/>
  <c r="O85" i="220"/>
  <c r="N85" i="220"/>
  <c r="M85" i="220"/>
  <c r="L85" i="220"/>
  <c r="J85" i="220"/>
  <c r="AF4" i="220"/>
  <c r="G85" i="220"/>
  <c r="F85" i="220"/>
  <c r="AD4" i="220"/>
  <c r="E85" i="220"/>
  <c r="D85" i="220"/>
  <c r="AB4" i="220"/>
  <c r="C85" i="220"/>
  <c r="J82" i="220"/>
  <c r="S1" i="220"/>
  <c r="C82" i="220"/>
  <c r="A64" i="220"/>
  <c r="A49" i="220"/>
  <c r="AD42" i="220"/>
  <c r="AD41" i="220"/>
  <c r="AB34" i="220"/>
  <c r="AB33" i="220"/>
  <c r="AB32" i="220"/>
  <c r="AB31" i="220"/>
  <c r="A31" i="220"/>
  <c r="AB30" i="220"/>
  <c r="AB29" i="220"/>
  <c r="AB28" i="220"/>
  <c r="AB27" i="220"/>
  <c r="AB26" i="220"/>
  <c r="AB25" i="220"/>
  <c r="AB24" i="220"/>
  <c r="AB23" i="220"/>
  <c r="AB22" i="220"/>
  <c r="AB21" i="220"/>
  <c r="AB20" i="220"/>
  <c r="AB19" i="220"/>
  <c r="AB18" i="220"/>
  <c r="G18" i="220"/>
  <c r="A18" i="220"/>
  <c r="AB17" i="220"/>
  <c r="AB16" i="220"/>
  <c r="AB15" i="220"/>
  <c r="D15" i="220"/>
  <c r="D14" i="220"/>
  <c r="O13" i="220"/>
  <c r="D13" i="220"/>
  <c r="O12" i="220"/>
  <c r="D12" i="220"/>
  <c r="O11" i="220"/>
  <c r="O10" i="220"/>
  <c r="D10" i="220"/>
  <c r="O9" i="220"/>
  <c r="D9" i="220"/>
  <c r="O8" i="220"/>
  <c r="D8" i="220"/>
  <c r="A7" i="220"/>
  <c r="A4" i="220"/>
  <c r="AB2" i="220"/>
  <c r="Y1" i="220"/>
  <c r="AD128" i="219"/>
  <c r="AB128" i="219"/>
  <c r="AD127" i="219"/>
  <c r="AB127" i="219"/>
  <c r="AD125" i="219"/>
  <c r="AB125" i="219"/>
  <c r="AD124" i="219"/>
  <c r="AB124" i="219"/>
  <c r="AB122" i="219"/>
  <c r="AB121" i="219"/>
  <c r="AB120" i="219"/>
  <c r="AB118" i="219"/>
  <c r="AF115" i="219"/>
  <c r="AD115" i="219"/>
  <c r="AB115" i="219"/>
  <c r="AF114" i="219"/>
  <c r="AD114" i="219"/>
  <c r="AB114" i="219"/>
  <c r="AD111" i="219"/>
  <c r="AB111" i="219"/>
  <c r="AD110" i="219"/>
  <c r="AB110" i="219"/>
  <c r="AD109" i="219"/>
  <c r="AB109" i="219"/>
  <c r="AD108" i="219"/>
  <c r="AB108" i="219"/>
  <c r="AD105" i="219"/>
  <c r="AB105" i="219"/>
  <c r="AD104" i="219"/>
  <c r="AB104" i="219"/>
  <c r="O90" i="219"/>
  <c r="N90" i="219"/>
  <c r="M90" i="219"/>
  <c r="L90" i="219"/>
  <c r="K90" i="219"/>
  <c r="AF9" i="219"/>
  <c r="G90" i="219"/>
  <c r="F90" i="219"/>
  <c r="AD9" i="219"/>
  <c r="E90" i="219"/>
  <c r="D90" i="219"/>
  <c r="AB9" i="219"/>
  <c r="C90" i="219"/>
  <c r="O89" i="219"/>
  <c r="N89" i="219"/>
  <c r="M89" i="219"/>
  <c r="L89" i="219"/>
  <c r="K89" i="219"/>
  <c r="AF8" i="219"/>
  <c r="G89" i="219"/>
  <c r="F89" i="219"/>
  <c r="AD8" i="219"/>
  <c r="E89" i="219"/>
  <c r="D89" i="219"/>
  <c r="AB8" i="219"/>
  <c r="C89" i="219"/>
  <c r="AF38" i="219"/>
  <c r="AD38" i="219"/>
  <c r="AB38" i="219"/>
  <c r="AF37" i="219"/>
  <c r="AD37" i="219"/>
  <c r="AB37" i="219"/>
  <c r="O88" i="219"/>
  <c r="N88" i="219"/>
  <c r="M88" i="219"/>
  <c r="L88" i="219"/>
  <c r="J88" i="219"/>
  <c r="AF7" i="219"/>
  <c r="G88" i="219"/>
  <c r="F88" i="219"/>
  <c r="AD7" i="219"/>
  <c r="E88" i="219"/>
  <c r="D88" i="219"/>
  <c r="AB7" i="219"/>
  <c r="C88" i="219"/>
  <c r="O87" i="219"/>
  <c r="N87" i="219"/>
  <c r="M87" i="219"/>
  <c r="L87" i="219"/>
  <c r="J87" i="219"/>
  <c r="AF6" i="219"/>
  <c r="G87" i="219"/>
  <c r="F87" i="219"/>
  <c r="AD6" i="219"/>
  <c r="E87" i="219"/>
  <c r="D87" i="219"/>
  <c r="AB6" i="219"/>
  <c r="C87" i="219"/>
  <c r="O86" i="219"/>
  <c r="N86" i="219"/>
  <c r="M86" i="219"/>
  <c r="L86" i="219"/>
  <c r="J86" i="219"/>
  <c r="AF5" i="219"/>
  <c r="G86" i="219"/>
  <c r="F86" i="219"/>
  <c r="AD5" i="219"/>
  <c r="E86" i="219"/>
  <c r="D86" i="219"/>
  <c r="AB5" i="219"/>
  <c r="C86" i="219"/>
  <c r="O85" i="219"/>
  <c r="N85" i="219"/>
  <c r="M85" i="219"/>
  <c r="L85" i="219"/>
  <c r="J85" i="219"/>
  <c r="AF4" i="219"/>
  <c r="G85" i="219"/>
  <c r="F85" i="219"/>
  <c r="AD4" i="219"/>
  <c r="E85" i="219"/>
  <c r="D85" i="219"/>
  <c r="AB4" i="219"/>
  <c r="C85" i="219"/>
  <c r="J82" i="219"/>
  <c r="S1" i="219"/>
  <c r="C82" i="219"/>
  <c r="A64" i="219"/>
  <c r="A49" i="219"/>
  <c r="AD42" i="219"/>
  <c r="AD41" i="219"/>
  <c r="AB34" i="219"/>
  <c r="AB33" i="219"/>
  <c r="AB32" i="219"/>
  <c r="AB31" i="219"/>
  <c r="A31" i="219"/>
  <c r="AB30" i="219"/>
  <c r="AB29" i="219"/>
  <c r="AB28" i="219"/>
  <c r="AB27" i="219"/>
  <c r="AB26" i="219"/>
  <c r="AB25" i="219"/>
  <c r="AB24" i="219"/>
  <c r="AB23" i="219"/>
  <c r="AB22" i="219"/>
  <c r="AB21" i="219"/>
  <c r="AB20" i="219"/>
  <c r="AB19" i="219"/>
  <c r="AB18" i="219"/>
  <c r="G18" i="219"/>
  <c r="A18" i="219"/>
  <c r="AB17" i="219"/>
  <c r="AB16" i="219"/>
  <c r="AB15" i="219"/>
  <c r="D15" i="219"/>
  <c r="D14" i="219"/>
  <c r="O13" i="219"/>
  <c r="D13" i="219"/>
  <c r="O12" i="219"/>
  <c r="D12" i="219"/>
  <c r="O11" i="219"/>
  <c r="O10" i="219"/>
  <c r="D10" i="219"/>
  <c r="O9" i="219"/>
  <c r="D9" i="219"/>
  <c r="O8" i="219"/>
  <c r="D8" i="219"/>
  <c r="A7" i="219"/>
  <c r="A4" i="219"/>
  <c r="AB2" i="219"/>
  <c r="Y1" i="219"/>
  <c r="AD128" i="218"/>
  <c r="AB128" i="218"/>
  <c r="AD127" i="218"/>
  <c r="AB127" i="218"/>
  <c r="AD125" i="218"/>
  <c r="AB125" i="218"/>
  <c r="AD124" i="218"/>
  <c r="AB124" i="218"/>
  <c r="AB122" i="218"/>
  <c r="AB121" i="218"/>
  <c r="AB120" i="218"/>
  <c r="AB118" i="218"/>
  <c r="AF115" i="218"/>
  <c r="AD115" i="218"/>
  <c r="AB115" i="218"/>
  <c r="AF114" i="218"/>
  <c r="AD114" i="218"/>
  <c r="AB114" i="218"/>
  <c r="AD111" i="218"/>
  <c r="AB111" i="218"/>
  <c r="AD110" i="218"/>
  <c r="AB110" i="218"/>
  <c r="AD109" i="218"/>
  <c r="AB109" i="218"/>
  <c r="AD108" i="218"/>
  <c r="AB108" i="218"/>
  <c r="AD105" i="218"/>
  <c r="AB105" i="218"/>
  <c r="AD104" i="218"/>
  <c r="AB104" i="218"/>
  <c r="O90" i="218"/>
  <c r="N90" i="218"/>
  <c r="M90" i="218"/>
  <c r="L90" i="218"/>
  <c r="K90" i="218"/>
  <c r="AF9" i="218"/>
  <c r="G90" i="218"/>
  <c r="F90" i="218"/>
  <c r="AD9" i="218"/>
  <c r="E90" i="218"/>
  <c r="D90" i="218"/>
  <c r="AB9" i="218"/>
  <c r="C90" i="218"/>
  <c r="O89" i="218"/>
  <c r="N89" i="218"/>
  <c r="M89" i="218"/>
  <c r="L89" i="218"/>
  <c r="K89" i="218"/>
  <c r="AF8" i="218"/>
  <c r="G89" i="218"/>
  <c r="F89" i="218"/>
  <c r="AD8" i="218"/>
  <c r="E89" i="218"/>
  <c r="D89" i="218"/>
  <c r="AB8" i="218"/>
  <c r="C89" i="218"/>
  <c r="AF38" i="218"/>
  <c r="AD38" i="218"/>
  <c r="AB38" i="218"/>
  <c r="AF37" i="218"/>
  <c r="AD37" i="218"/>
  <c r="AB37" i="218"/>
  <c r="O88" i="218"/>
  <c r="N88" i="218"/>
  <c r="M88" i="218"/>
  <c r="L88" i="218"/>
  <c r="J88" i="218"/>
  <c r="AF7" i="218"/>
  <c r="G88" i="218"/>
  <c r="F88" i="218"/>
  <c r="AD7" i="218"/>
  <c r="E88" i="218"/>
  <c r="D88" i="218"/>
  <c r="AB7" i="218"/>
  <c r="C88" i="218"/>
  <c r="O87" i="218"/>
  <c r="N87" i="218"/>
  <c r="M87" i="218"/>
  <c r="L87" i="218"/>
  <c r="J87" i="218"/>
  <c r="AF6" i="218"/>
  <c r="G87" i="218"/>
  <c r="F87" i="218"/>
  <c r="AD6" i="218"/>
  <c r="E87" i="218"/>
  <c r="D87" i="218"/>
  <c r="AB6" i="218"/>
  <c r="C87" i="218"/>
  <c r="O86" i="218"/>
  <c r="N86" i="218"/>
  <c r="M86" i="218"/>
  <c r="L86" i="218"/>
  <c r="J86" i="218"/>
  <c r="AF5" i="218"/>
  <c r="G86" i="218"/>
  <c r="F86" i="218"/>
  <c r="AD5" i="218"/>
  <c r="E86" i="218"/>
  <c r="D86" i="218"/>
  <c r="AB5" i="218"/>
  <c r="C86" i="218"/>
  <c r="O85" i="218"/>
  <c r="N85" i="218"/>
  <c r="M85" i="218"/>
  <c r="L85" i="218"/>
  <c r="J85" i="218"/>
  <c r="AF4" i="218"/>
  <c r="G85" i="218"/>
  <c r="F85" i="218"/>
  <c r="AD4" i="218"/>
  <c r="E85" i="218"/>
  <c r="D85" i="218"/>
  <c r="AB4" i="218"/>
  <c r="C85" i="218"/>
  <c r="J82" i="218"/>
  <c r="S1" i="218"/>
  <c r="C82" i="218"/>
  <c r="A64" i="218"/>
  <c r="A49" i="218"/>
  <c r="AD42" i="218"/>
  <c r="AD41" i="218"/>
  <c r="AB34" i="218"/>
  <c r="AB33" i="218"/>
  <c r="AB32" i="218"/>
  <c r="AB31" i="218"/>
  <c r="A31" i="218"/>
  <c r="AB30" i="218"/>
  <c r="AB29" i="218"/>
  <c r="AB28" i="218"/>
  <c r="AB27" i="218"/>
  <c r="AB26" i="218"/>
  <c r="AB25" i="218"/>
  <c r="AB24" i="218"/>
  <c r="AB23" i="218"/>
  <c r="AB22" i="218"/>
  <c r="AB21" i="218"/>
  <c r="AB20" i="218"/>
  <c r="AB19" i="218"/>
  <c r="AB18" i="218"/>
  <c r="G18" i="218"/>
  <c r="A18" i="218"/>
  <c r="AB17" i="218"/>
  <c r="AB16" i="218"/>
  <c r="AB15" i="218"/>
  <c r="D15" i="218"/>
  <c r="D14" i="218"/>
  <c r="O13" i="218"/>
  <c r="D13" i="218"/>
  <c r="O12" i="218"/>
  <c r="D12" i="218"/>
  <c r="O11" i="218"/>
  <c r="O10" i="218"/>
  <c r="D10" i="218"/>
  <c r="O9" i="218"/>
  <c r="D9" i="218"/>
  <c r="O8" i="218"/>
  <c r="D8" i="218"/>
  <c r="A7" i="218"/>
  <c r="A4" i="218"/>
  <c r="AB2" i="218"/>
  <c r="Y1" i="218"/>
  <c r="AD128" i="217"/>
  <c r="AB128" i="217"/>
  <c r="AD127" i="217"/>
  <c r="AB127" i="217"/>
  <c r="AD125" i="217"/>
  <c r="AB125" i="217"/>
  <c r="AD124" i="217"/>
  <c r="AB124" i="217"/>
  <c r="AB122" i="217"/>
  <c r="AB121" i="217"/>
  <c r="AB120" i="217"/>
  <c r="AB118" i="217"/>
  <c r="AF115" i="217"/>
  <c r="AD115" i="217"/>
  <c r="AB115" i="217"/>
  <c r="AF114" i="217"/>
  <c r="AD114" i="217"/>
  <c r="AB114" i="217"/>
  <c r="AD111" i="217"/>
  <c r="AB111" i="217"/>
  <c r="AD110" i="217"/>
  <c r="AB110" i="217"/>
  <c r="AD109" i="217"/>
  <c r="AB109" i="217"/>
  <c r="AD108" i="217"/>
  <c r="AB108" i="217"/>
  <c r="AD105" i="217"/>
  <c r="AB105" i="217"/>
  <c r="AD104" i="217"/>
  <c r="AB104" i="217"/>
  <c r="O90" i="217"/>
  <c r="N90" i="217"/>
  <c r="M90" i="217"/>
  <c r="L90" i="217"/>
  <c r="K90" i="217"/>
  <c r="AF9" i="217"/>
  <c r="G90" i="217"/>
  <c r="F90" i="217"/>
  <c r="AD9" i="217"/>
  <c r="E90" i="217"/>
  <c r="D90" i="217"/>
  <c r="AB9" i="217"/>
  <c r="C90" i="217"/>
  <c r="O89" i="217"/>
  <c r="N89" i="217"/>
  <c r="M89" i="217"/>
  <c r="L89" i="217"/>
  <c r="K89" i="217"/>
  <c r="AF8" i="217"/>
  <c r="G89" i="217"/>
  <c r="F89" i="217"/>
  <c r="AD8" i="217"/>
  <c r="E89" i="217"/>
  <c r="D89" i="217"/>
  <c r="AB8" i="217"/>
  <c r="C89" i="217"/>
  <c r="AF38" i="217"/>
  <c r="AD38" i="217"/>
  <c r="AB38" i="217"/>
  <c r="AF37" i="217"/>
  <c r="AD37" i="217"/>
  <c r="AB37" i="217"/>
  <c r="O88" i="217"/>
  <c r="N88" i="217"/>
  <c r="M88" i="217"/>
  <c r="L88" i="217"/>
  <c r="J88" i="217"/>
  <c r="AF7" i="217"/>
  <c r="G88" i="217"/>
  <c r="F88" i="217"/>
  <c r="AD7" i="217"/>
  <c r="E88" i="217"/>
  <c r="D88" i="217"/>
  <c r="AB7" i="217"/>
  <c r="C88" i="217"/>
  <c r="O87" i="217"/>
  <c r="N87" i="217"/>
  <c r="M87" i="217"/>
  <c r="L87" i="217"/>
  <c r="J87" i="217"/>
  <c r="AF6" i="217"/>
  <c r="G87" i="217"/>
  <c r="F87" i="217"/>
  <c r="AD6" i="217"/>
  <c r="E87" i="217"/>
  <c r="D87" i="217"/>
  <c r="AB6" i="217"/>
  <c r="C87" i="217"/>
  <c r="O86" i="217"/>
  <c r="N86" i="217"/>
  <c r="M86" i="217"/>
  <c r="L86" i="217"/>
  <c r="J86" i="217"/>
  <c r="AF5" i="217"/>
  <c r="G86" i="217"/>
  <c r="F86" i="217"/>
  <c r="AD5" i="217"/>
  <c r="E86" i="217"/>
  <c r="D86" i="217"/>
  <c r="AB5" i="217"/>
  <c r="C86" i="217"/>
  <c r="O85" i="217"/>
  <c r="N85" i="217"/>
  <c r="M85" i="217"/>
  <c r="L85" i="217"/>
  <c r="J85" i="217"/>
  <c r="AF4" i="217"/>
  <c r="G85" i="217"/>
  <c r="F85" i="217"/>
  <c r="AD4" i="217"/>
  <c r="E85" i="217"/>
  <c r="D85" i="217"/>
  <c r="AB4" i="217"/>
  <c r="C85" i="217"/>
  <c r="J82" i="217"/>
  <c r="S1" i="217"/>
  <c r="C82" i="217"/>
  <c r="A64" i="217"/>
  <c r="A49" i="217"/>
  <c r="AD42" i="217"/>
  <c r="AD41" i="217"/>
  <c r="AB34" i="217"/>
  <c r="AB33" i="217"/>
  <c r="AB32" i="217"/>
  <c r="AB31" i="217"/>
  <c r="A31" i="217"/>
  <c r="AB30" i="217"/>
  <c r="AB29" i="217"/>
  <c r="AB28" i="217"/>
  <c r="AB27" i="217"/>
  <c r="AB26" i="217"/>
  <c r="AB25" i="217"/>
  <c r="AB24" i="217"/>
  <c r="AB23" i="217"/>
  <c r="AB22" i="217"/>
  <c r="AB21" i="217"/>
  <c r="AB20" i="217"/>
  <c r="AB19" i="217"/>
  <c r="AB18" i="217"/>
  <c r="G18" i="217"/>
  <c r="A18" i="217"/>
  <c r="AB17" i="217"/>
  <c r="AB16" i="217"/>
  <c r="AB15" i="217"/>
  <c r="D15" i="217"/>
  <c r="D14" i="217"/>
  <c r="O13" i="217"/>
  <c r="D13" i="217"/>
  <c r="O12" i="217"/>
  <c r="D12" i="217"/>
  <c r="O11" i="217"/>
  <c r="O10" i="217"/>
  <c r="D10" i="217"/>
  <c r="O9" i="217"/>
  <c r="D9" i="217"/>
  <c r="O8" i="217"/>
  <c r="D8" i="217"/>
  <c r="A7" i="217"/>
  <c r="A4" i="217"/>
  <c r="AB2" i="217"/>
  <c r="Y1" i="217"/>
  <c r="AD128" i="216"/>
  <c r="AB128" i="216"/>
  <c r="AD127" i="216"/>
  <c r="AB127" i="216"/>
  <c r="AD125" i="216"/>
  <c r="AB125" i="216"/>
  <c r="AD124" i="216"/>
  <c r="AB124" i="216"/>
  <c r="AB122" i="216"/>
  <c r="AB121" i="216"/>
  <c r="AB120" i="216"/>
  <c r="AB118" i="216"/>
  <c r="AF115" i="216"/>
  <c r="AD115" i="216"/>
  <c r="AB115" i="216"/>
  <c r="AF114" i="216"/>
  <c r="AD114" i="216"/>
  <c r="AB114" i="216"/>
  <c r="AD111" i="216"/>
  <c r="AB111" i="216"/>
  <c r="AD110" i="216"/>
  <c r="AB110" i="216"/>
  <c r="AD109" i="216"/>
  <c r="AB109" i="216"/>
  <c r="AD108" i="216"/>
  <c r="AB108" i="216"/>
  <c r="AD105" i="216"/>
  <c r="AB105" i="216"/>
  <c r="AD104" i="216"/>
  <c r="AB104" i="216"/>
  <c r="O90" i="216"/>
  <c r="N90" i="216"/>
  <c r="M90" i="216"/>
  <c r="L90" i="216"/>
  <c r="K90" i="216"/>
  <c r="AF9" i="216"/>
  <c r="G90" i="216"/>
  <c r="F90" i="216"/>
  <c r="AD9" i="216"/>
  <c r="E90" i="216"/>
  <c r="D90" i="216"/>
  <c r="AB9" i="216"/>
  <c r="C90" i="216"/>
  <c r="O89" i="216"/>
  <c r="N89" i="216"/>
  <c r="M89" i="216"/>
  <c r="L89" i="216"/>
  <c r="K89" i="216"/>
  <c r="AF8" i="216"/>
  <c r="G89" i="216"/>
  <c r="F89" i="216"/>
  <c r="AD8" i="216"/>
  <c r="E89" i="216"/>
  <c r="D89" i="216"/>
  <c r="AB8" i="216"/>
  <c r="C89" i="216"/>
  <c r="AF38" i="216"/>
  <c r="AD38" i="216"/>
  <c r="AB38" i="216"/>
  <c r="AF37" i="216"/>
  <c r="AD37" i="216"/>
  <c r="AB37" i="216"/>
  <c r="O88" i="216"/>
  <c r="N88" i="216"/>
  <c r="M88" i="216"/>
  <c r="L88" i="216"/>
  <c r="J88" i="216"/>
  <c r="AF7" i="216"/>
  <c r="G88" i="216"/>
  <c r="F88" i="216"/>
  <c r="AD7" i="216"/>
  <c r="E88" i="216"/>
  <c r="D88" i="216"/>
  <c r="AB7" i="216"/>
  <c r="C88" i="216"/>
  <c r="O87" i="216"/>
  <c r="N87" i="216"/>
  <c r="M87" i="216"/>
  <c r="L87" i="216"/>
  <c r="J87" i="216"/>
  <c r="AF6" i="216"/>
  <c r="G87" i="216"/>
  <c r="F87" i="216"/>
  <c r="AD6" i="216"/>
  <c r="E87" i="216"/>
  <c r="D87" i="216"/>
  <c r="AB6" i="216"/>
  <c r="C87" i="216"/>
  <c r="O86" i="216"/>
  <c r="N86" i="216"/>
  <c r="M86" i="216"/>
  <c r="L86" i="216"/>
  <c r="J86" i="216"/>
  <c r="AF5" i="216"/>
  <c r="G86" i="216"/>
  <c r="F86" i="216"/>
  <c r="AD5" i="216"/>
  <c r="E86" i="216"/>
  <c r="D86" i="216"/>
  <c r="AB5" i="216"/>
  <c r="C86" i="216"/>
  <c r="O85" i="216"/>
  <c r="N85" i="216"/>
  <c r="M85" i="216"/>
  <c r="L85" i="216"/>
  <c r="J85" i="216"/>
  <c r="AF4" i="216"/>
  <c r="G85" i="216"/>
  <c r="F85" i="216"/>
  <c r="AD4" i="216"/>
  <c r="E85" i="216"/>
  <c r="D85" i="216"/>
  <c r="AB4" i="216"/>
  <c r="C85" i="216"/>
  <c r="J82" i="216"/>
  <c r="S1" i="216"/>
  <c r="C82" i="216"/>
  <c r="A64" i="216"/>
  <c r="A49" i="216"/>
  <c r="AD42" i="216"/>
  <c r="AD41" i="216"/>
  <c r="AB34" i="216"/>
  <c r="AB33" i="216"/>
  <c r="AB32" i="216"/>
  <c r="AB31" i="216"/>
  <c r="A31" i="216"/>
  <c r="AB30" i="216"/>
  <c r="AB29" i="216"/>
  <c r="AB28" i="216"/>
  <c r="AB27" i="216"/>
  <c r="AB26" i="216"/>
  <c r="AB25" i="216"/>
  <c r="AB24" i="216"/>
  <c r="AB23" i="216"/>
  <c r="AB22" i="216"/>
  <c r="AB21" i="216"/>
  <c r="AB20" i="216"/>
  <c r="AB19" i="216"/>
  <c r="AB18" i="216"/>
  <c r="G18" i="216"/>
  <c r="A18" i="216"/>
  <c r="AB17" i="216"/>
  <c r="AB16" i="216"/>
  <c r="AB15" i="216"/>
  <c r="D15" i="216"/>
  <c r="D14" i="216"/>
  <c r="O13" i="216"/>
  <c r="D13" i="216"/>
  <c r="O12" i="216"/>
  <c r="D12" i="216"/>
  <c r="O11" i="216"/>
  <c r="O10" i="216"/>
  <c r="D10" i="216"/>
  <c r="O9" i="216"/>
  <c r="D9" i="216"/>
  <c r="O8" i="216"/>
  <c r="D8" i="216"/>
  <c r="A7" i="216"/>
  <c r="A4" i="216"/>
  <c r="AB2" i="216"/>
  <c r="Y1" i="216"/>
  <c r="AD128" i="215"/>
  <c r="AB128" i="215"/>
  <c r="AD127" i="215"/>
  <c r="AB127" i="215"/>
  <c r="AD125" i="215"/>
  <c r="AB125" i="215"/>
  <c r="AD124" i="215"/>
  <c r="AB124" i="215"/>
  <c r="AB122" i="215"/>
  <c r="AB121" i="215"/>
  <c r="AB120" i="215"/>
  <c r="AB118" i="215"/>
  <c r="AF115" i="215"/>
  <c r="AD115" i="215"/>
  <c r="AB115" i="215"/>
  <c r="AF114" i="215"/>
  <c r="AD114" i="215"/>
  <c r="AB114" i="215"/>
  <c r="AD111" i="215"/>
  <c r="AB111" i="215"/>
  <c r="AD110" i="215"/>
  <c r="AB110" i="215"/>
  <c r="AD109" i="215"/>
  <c r="AB109" i="215"/>
  <c r="AD108" i="215"/>
  <c r="AB108" i="215"/>
  <c r="AD105" i="215"/>
  <c r="AB105" i="215"/>
  <c r="AD104" i="215"/>
  <c r="AB104" i="215"/>
  <c r="O90" i="215"/>
  <c r="N90" i="215"/>
  <c r="M90" i="215"/>
  <c r="L90" i="215"/>
  <c r="K90" i="215"/>
  <c r="AF9" i="215"/>
  <c r="G90" i="215"/>
  <c r="F90" i="215"/>
  <c r="AD9" i="215"/>
  <c r="E90" i="215"/>
  <c r="D90" i="215"/>
  <c r="AB9" i="215"/>
  <c r="C90" i="215"/>
  <c r="O89" i="215"/>
  <c r="N89" i="215"/>
  <c r="M89" i="215"/>
  <c r="L89" i="215"/>
  <c r="K89" i="215"/>
  <c r="AF8" i="215"/>
  <c r="G89" i="215"/>
  <c r="F89" i="215"/>
  <c r="AD8" i="215"/>
  <c r="E89" i="215"/>
  <c r="D89" i="215"/>
  <c r="AB8" i="215"/>
  <c r="C89" i="215"/>
  <c r="AF38" i="215"/>
  <c r="AD38" i="215"/>
  <c r="AB38" i="215"/>
  <c r="AF37" i="215"/>
  <c r="AD37" i="215"/>
  <c r="AB37" i="215"/>
  <c r="O88" i="215"/>
  <c r="N88" i="215"/>
  <c r="M88" i="215"/>
  <c r="L88" i="215"/>
  <c r="J88" i="215"/>
  <c r="AF7" i="215"/>
  <c r="G88" i="215"/>
  <c r="F88" i="215"/>
  <c r="AD7" i="215"/>
  <c r="E88" i="215"/>
  <c r="D88" i="215"/>
  <c r="AB7" i="215"/>
  <c r="C88" i="215"/>
  <c r="O87" i="215"/>
  <c r="N87" i="215"/>
  <c r="M87" i="215"/>
  <c r="L87" i="215"/>
  <c r="J87" i="215"/>
  <c r="AF6" i="215"/>
  <c r="G87" i="215"/>
  <c r="F87" i="215"/>
  <c r="AD6" i="215"/>
  <c r="E87" i="215"/>
  <c r="D87" i="215"/>
  <c r="AB6" i="215"/>
  <c r="C87" i="215"/>
  <c r="O86" i="215"/>
  <c r="N86" i="215"/>
  <c r="M86" i="215"/>
  <c r="L86" i="215"/>
  <c r="J86" i="215"/>
  <c r="AF5" i="215"/>
  <c r="G86" i="215"/>
  <c r="F86" i="215"/>
  <c r="AD5" i="215"/>
  <c r="E86" i="215"/>
  <c r="D86" i="215"/>
  <c r="AB5" i="215"/>
  <c r="C86" i="215"/>
  <c r="O85" i="215"/>
  <c r="N85" i="215"/>
  <c r="M85" i="215"/>
  <c r="L85" i="215"/>
  <c r="J85" i="215"/>
  <c r="AF4" i="215"/>
  <c r="G85" i="215"/>
  <c r="F85" i="215"/>
  <c r="AD4" i="215"/>
  <c r="E85" i="215"/>
  <c r="D85" i="215"/>
  <c r="AB4" i="215"/>
  <c r="C85" i="215"/>
  <c r="J82" i="215"/>
  <c r="S1" i="215"/>
  <c r="C82" i="215"/>
  <c r="A64" i="215"/>
  <c r="A49" i="215"/>
  <c r="AD42" i="215"/>
  <c r="AD41" i="215"/>
  <c r="AB34" i="215"/>
  <c r="AB33" i="215"/>
  <c r="AB32" i="215"/>
  <c r="AB31" i="215"/>
  <c r="A31" i="215"/>
  <c r="AB30" i="215"/>
  <c r="AB29" i="215"/>
  <c r="AB28" i="215"/>
  <c r="AB27" i="215"/>
  <c r="AB26" i="215"/>
  <c r="AB25" i="215"/>
  <c r="AB24" i="215"/>
  <c r="AB23" i="215"/>
  <c r="AB22" i="215"/>
  <c r="AB21" i="215"/>
  <c r="AB20" i="215"/>
  <c r="AB19" i="215"/>
  <c r="AB18" i="215"/>
  <c r="G18" i="215"/>
  <c r="A18" i="215"/>
  <c r="AB17" i="215"/>
  <c r="AB16" i="215"/>
  <c r="AB15" i="215"/>
  <c r="D15" i="215"/>
  <c r="D14" i="215"/>
  <c r="O13" i="215"/>
  <c r="D13" i="215"/>
  <c r="O12" i="215"/>
  <c r="D12" i="215"/>
  <c r="O11" i="215"/>
  <c r="O10" i="215"/>
  <c r="D10" i="215"/>
  <c r="O9" i="215"/>
  <c r="D9" i="215"/>
  <c r="O8" i="215"/>
  <c r="D8" i="215"/>
  <c r="A7" i="215"/>
  <c r="A4" i="215"/>
  <c r="AB2" i="215"/>
  <c r="Y1" i="215"/>
  <c r="AD128" i="214"/>
  <c r="AB128" i="214"/>
  <c r="AD127" i="214"/>
  <c r="AB127" i="214"/>
  <c r="AD125" i="214"/>
  <c r="AB125" i="214"/>
  <c r="AD124" i="214"/>
  <c r="AB124" i="214"/>
  <c r="AB122" i="214"/>
  <c r="AB121" i="214"/>
  <c r="AB120" i="214"/>
  <c r="AB118" i="214"/>
  <c r="AF115" i="214"/>
  <c r="AD115" i="214"/>
  <c r="AB115" i="214"/>
  <c r="AF114" i="214"/>
  <c r="AD114" i="214"/>
  <c r="AB114" i="214"/>
  <c r="AD111" i="214"/>
  <c r="AB111" i="214"/>
  <c r="AD110" i="214"/>
  <c r="AB110" i="214"/>
  <c r="AD109" i="214"/>
  <c r="AB109" i="214"/>
  <c r="AD108" i="214"/>
  <c r="AB108" i="214"/>
  <c r="AD105" i="214"/>
  <c r="AB105" i="214"/>
  <c r="AD104" i="214"/>
  <c r="AB104" i="214"/>
  <c r="O90" i="214"/>
  <c r="N90" i="214"/>
  <c r="M90" i="214"/>
  <c r="L90" i="214"/>
  <c r="K90" i="214"/>
  <c r="AF9" i="214"/>
  <c r="G90" i="214"/>
  <c r="F90" i="214"/>
  <c r="AD9" i="214"/>
  <c r="E90" i="214"/>
  <c r="D90" i="214"/>
  <c r="AB9" i="214"/>
  <c r="C90" i="214"/>
  <c r="O89" i="214"/>
  <c r="N89" i="214"/>
  <c r="M89" i="214"/>
  <c r="L89" i="214"/>
  <c r="K89" i="214"/>
  <c r="AF8" i="214"/>
  <c r="G89" i="214"/>
  <c r="F89" i="214"/>
  <c r="AD8" i="214"/>
  <c r="E89" i="214"/>
  <c r="D89" i="214"/>
  <c r="AB8" i="214"/>
  <c r="C89" i="214"/>
  <c r="AF38" i="214"/>
  <c r="AD38" i="214"/>
  <c r="AB38" i="214"/>
  <c r="AF37" i="214"/>
  <c r="AD37" i="214"/>
  <c r="AB37" i="214"/>
  <c r="O88" i="214"/>
  <c r="N88" i="214"/>
  <c r="M88" i="214"/>
  <c r="L88" i="214"/>
  <c r="J88" i="214"/>
  <c r="AF7" i="214"/>
  <c r="G88" i="214"/>
  <c r="F88" i="214"/>
  <c r="AD7" i="214"/>
  <c r="E88" i="214"/>
  <c r="D88" i="214"/>
  <c r="AB7" i="214"/>
  <c r="C88" i="214"/>
  <c r="O87" i="214"/>
  <c r="N87" i="214"/>
  <c r="M87" i="214"/>
  <c r="L87" i="214"/>
  <c r="J87" i="214"/>
  <c r="AF6" i="214"/>
  <c r="G87" i="214"/>
  <c r="F87" i="214"/>
  <c r="AD6" i="214"/>
  <c r="E87" i="214"/>
  <c r="D87" i="214"/>
  <c r="AB6" i="214"/>
  <c r="C87" i="214"/>
  <c r="O86" i="214"/>
  <c r="N86" i="214"/>
  <c r="M86" i="214"/>
  <c r="L86" i="214"/>
  <c r="J86" i="214"/>
  <c r="AF5" i="214"/>
  <c r="G86" i="214"/>
  <c r="F86" i="214"/>
  <c r="AD5" i="214"/>
  <c r="E86" i="214"/>
  <c r="D86" i="214"/>
  <c r="AB5" i="214"/>
  <c r="C86" i="214"/>
  <c r="O85" i="214"/>
  <c r="N85" i="214"/>
  <c r="M85" i="214"/>
  <c r="L85" i="214"/>
  <c r="J85" i="214"/>
  <c r="AF4" i="214"/>
  <c r="G85" i="214"/>
  <c r="F85" i="214"/>
  <c r="AD4" i="214"/>
  <c r="E85" i="214"/>
  <c r="D85" i="214"/>
  <c r="AB4" i="214"/>
  <c r="C85" i="214"/>
  <c r="J82" i="214"/>
  <c r="S1" i="214"/>
  <c r="C82" i="214"/>
  <c r="A64" i="214"/>
  <c r="A49" i="214"/>
  <c r="AD42" i="214"/>
  <c r="AD41" i="214"/>
  <c r="AB34" i="214"/>
  <c r="AB33" i="214"/>
  <c r="AB32" i="214"/>
  <c r="AB31" i="214"/>
  <c r="A31" i="214"/>
  <c r="AB30" i="214"/>
  <c r="AB29" i="214"/>
  <c r="AB28" i="214"/>
  <c r="AB27" i="214"/>
  <c r="AB26" i="214"/>
  <c r="AB25" i="214"/>
  <c r="AB24" i="214"/>
  <c r="AB23" i="214"/>
  <c r="AB22" i="214"/>
  <c r="AB21" i="214"/>
  <c r="AB20" i="214"/>
  <c r="AB19" i="214"/>
  <c r="AB18" i="214"/>
  <c r="G18" i="214"/>
  <c r="A18" i="214"/>
  <c r="AB17" i="214"/>
  <c r="AB16" i="214"/>
  <c r="AB15" i="214"/>
  <c r="D15" i="214"/>
  <c r="D14" i="214"/>
  <c r="O13" i="214"/>
  <c r="D13" i="214"/>
  <c r="O12" i="214"/>
  <c r="D12" i="214"/>
  <c r="O11" i="214"/>
  <c r="O10" i="214"/>
  <c r="D10" i="214"/>
  <c r="O9" i="214"/>
  <c r="D9" i="214"/>
  <c r="O8" i="214"/>
  <c r="D8" i="214"/>
  <c r="A7" i="214"/>
  <c r="A4" i="214"/>
  <c r="AB2" i="214"/>
  <c r="Y1" i="214"/>
  <c r="AD128" i="213"/>
  <c r="AB128" i="213"/>
  <c r="AD127" i="213"/>
  <c r="AB127" i="213"/>
  <c r="AD125" i="213"/>
  <c r="AB125" i="213"/>
  <c r="AD124" i="213"/>
  <c r="AB124" i="213"/>
  <c r="AB122" i="213"/>
  <c r="AB121" i="213"/>
  <c r="AB120" i="213"/>
  <c r="AB118" i="213"/>
  <c r="AF115" i="213"/>
  <c r="AD115" i="213"/>
  <c r="AB115" i="213"/>
  <c r="AF114" i="213"/>
  <c r="AD114" i="213"/>
  <c r="AB114" i="213"/>
  <c r="AD111" i="213"/>
  <c r="AB111" i="213"/>
  <c r="AD110" i="213"/>
  <c r="AB110" i="213"/>
  <c r="AD109" i="213"/>
  <c r="AB109" i="213"/>
  <c r="AD108" i="213"/>
  <c r="AB108" i="213"/>
  <c r="AD105" i="213"/>
  <c r="AB105" i="213"/>
  <c r="AD104" i="213"/>
  <c r="AB104" i="213"/>
  <c r="O90" i="213"/>
  <c r="N90" i="213"/>
  <c r="M90" i="213"/>
  <c r="L90" i="213"/>
  <c r="K90" i="213"/>
  <c r="AF9" i="213"/>
  <c r="G90" i="213"/>
  <c r="F90" i="213"/>
  <c r="AD9" i="213"/>
  <c r="E90" i="213"/>
  <c r="D90" i="213"/>
  <c r="AB9" i="213"/>
  <c r="C90" i="213"/>
  <c r="O89" i="213"/>
  <c r="N89" i="213"/>
  <c r="M89" i="213"/>
  <c r="L89" i="213"/>
  <c r="K89" i="213"/>
  <c r="AF8" i="213"/>
  <c r="G89" i="213"/>
  <c r="F89" i="213"/>
  <c r="AD8" i="213"/>
  <c r="E89" i="213"/>
  <c r="D89" i="213"/>
  <c r="AB8" i="213"/>
  <c r="C89" i="213"/>
  <c r="AF38" i="213"/>
  <c r="AD38" i="213"/>
  <c r="AB38" i="213"/>
  <c r="AF37" i="213"/>
  <c r="AD37" i="213"/>
  <c r="AB37" i="213"/>
  <c r="O88" i="213"/>
  <c r="N88" i="213"/>
  <c r="M88" i="213"/>
  <c r="L88" i="213"/>
  <c r="J88" i="213"/>
  <c r="AF7" i="213"/>
  <c r="G88" i="213"/>
  <c r="F88" i="213"/>
  <c r="AD7" i="213"/>
  <c r="E88" i="213"/>
  <c r="D88" i="213"/>
  <c r="AB7" i="213"/>
  <c r="C88" i="213"/>
  <c r="O87" i="213"/>
  <c r="N87" i="213"/>
  <c r="M87" i="213"/>
  <c r="L87" i="213"/>
  <c r="J87" i="213"/>
  <c r="AF6" i="213"/>
  <c r="G87" i="213"/>
  <c r="F87" i="213"/>
  <c r="AD6" i="213"/>
  <c r="E87" i="213"/>
  <c r="D87" i="213"/>
  <c r="AB6" i="213"/>
  <c r="C87" i="213"/>
  <c r="O86" i="213"/>
  <c r="N86" i="213"/>
  <c r="M86" i="213"/>
  <c r="L86" i="213"/>
  <c r="J86" i="213"/>
  <c r="AF5" i="213"/>
  <c r="G86" i="213"/>
  <c r="F86" i="213"/>
  <c r="AD5" i="213"/>
  <c r="E86" i="213"/>
  <c r="D86" i="213"/>
  <c r="AB5" i="213"/>
  <c r="C86" i="213"/>
  <c r="O85" i="213"/>
  <c r="N85" i="213"/>
  <c r="M85" i="213"/>
  <c r="L85" i="213"/>
  <c r="J85" i="213"/>
  <c r="AF4" i="213"/>
  <c r="G85" i="213"/>
  <c r="F85" i="213"/>
  <c r="AD4" i="213"/>
  <c r="E85" i="213"/>
  <c r="D85" i="213"/>
  <c r="AB4" i="213"/>
  <c r="C85" i="213"/>
  <c r="J82" i="213"/>
  <c r="S1" i="213"/>
  <c r="C82" i="213"/>
  <c r="A64" i="213"/>
  <c r="A49" i="213"/>
  <c r="AD42" i="213"/>
  <c r="AD41" i="213"/>
  <c r="AB34" i="213"/>
  <c r="AB33" i="213"/>
  <c r="AB32" i="213"/>
  <c r="AB31" i="213"/>
  <c r="A31" i="213"/>
  <c r="AB30" i="213"/>
  <c r="AB29" i="213"/>
  <c r="AB28" i="213"/>
  <c r="AB27" i="213"/>
  <c r="AB26" i="213"/>
  <c r="AB25" i="213"/>
  <c r="AB24" i="213"/>
  <c r="AB23" i="213"/>
  <c r="AB22" i="213"/>
  <c r="AB21" i="213"/>
  <c r="AB20" i="213"/>
  <c r="AB19" i="213"/>
  <c r="AB18" i="213"/>
  <c r="G18" i="213"/>
  <c r="A18" i="213"/>
  <c r="AB17" i="213"/>
  <c r="AB16" i="213"/>
  <c r="AB15" i="213"/>
  <c r="D15" i="213"/>
  <c r="D14" i="213"/>
  <c r="O13" i="213"/>
  <c r="D13" i="213"/>
  <c r="O12" i="213"/>
  <c r="D12" i="213"/>
  <c r="O11" i="213"/>
  <c r="O10" i="213"/>
  <c r="D10" i="213"/>
  <c r="O9" i="213"/>
  <c r="D9" i="213"/>
  <c r="O8" i="213"/>
  <c r="D8" i="213"/>
  <c r="A7" i="213"/>
  <c r="A4" i="213"/>
  <c r="AB2" i="213"/>
  <c r="Y1" i="213"/>
  <c r="AD128" i="212"/>
  <c r="AB128" i="212"/>
  <c r="AD127" i="212"/>
  <c r="AB127" i="212"/>
  <c r="AD125" i="212"/>
  <c r="AB125" i="212"/>
  <c r="AD124" i="212"/>
  <c r="AB124" i="212"/>
  <c r="AB122" i="212"/>
  <c r="AB121" i="212"/>
  <c r="AB120" i="212"/>
  <c r="AB118" i="212"/>
  <c r="AF115" i="212"/>
  <c r="AD115" i="212"/>
  <c r="AB115" i="212"/>
  <c r="AF114" i="212"/>
  <c r="AD114" i="212"/>
  <c r="AB114" i="212"/>
  <c r="AD111" i="212"/>
  <c r="AB111" i="212"/>
  <c r="AD110" i="212"/>
  <c r="AB110" i="212"/>
  <c r="AD109" i="212"/>
  <c r="AB109" i="212"/>
  <c r="AD108" i="212"/>
  <c r="AB108" i="212"/>
  <c r="AD105" i="212"/>
  <c r="AB105" i="212"/>
  <c r="AD104" i="212"/>
  <c r="AB104" i="212"/>
  <c r="O90" i="212"/>
  <c r="N90" i="212"/>
  <c r="M90" i="212"/>
  <c r="L90" i="212"/>
  <c r="K90" i="212"/>
  <c r="AF9" i="212"/>
  <c r="G90" i="212"/>
  <c r="F90" i="212"/>
  <c r="AD9" i="212"/>
  <c r="E90" i="212"/>
  <c r="D90" i="212"/>
  <c r="AB9" i="212"/>
  <c r="C90" i="212"/>
  <c r="O89" i="212"/>
  <c r="N89" i="212"/>
  <c r="M89" i="212"/>
  <c r="L89" i="212"/>
  <c r="K89" i="212"/>
  <c r="AF8" i="212"/>
  <c r="G89" i="212"/>
  <c r="F89" i="212"/>
  <c r="AD8" i="212"/>
  <c r="E89" i="212"/>
  <c r="D89" i="212"/>
  <c r="AB8" i="212"/>
  <c r="C89" i="212"/>
  <c r="AF38" i="212"/>
  <c r="AD38" i="212"/>
  <c r="AB38" i="212"/>
  <c r="AF37" i="212"/>
  <c r="AD37" i="212"/>
  <c r="AB37" i="212"/>
  <c r="O88" i="212"/>
  <c r="N88" i="212"/>
  <c r="M88" i="212"/>
  <c r="L88" i="212"/>
  <c r="J88" i="212"/>
  <c r="AF7" i="212"/>
  <c r="G88" i="212"/>
  <c r="F88" i="212"/>
  <c r="AD7" i="212"/>
  <c r="E88" i="212"/>
  <c r="D88" i="212"/>
  <c r="AB7" i="212"/>
  <c r="C88" i="212"/>
  <c r="O87" i="212"/>
  <c r="N87" i="212"/>
  <c r="M87" i="212"/>
  <c r="L87" i="212"/>
  <c r="J87" i="212"/>
  <c r="AF6" i="212"/>
  <c r="G87" i="212"/>
  <c r="F87" i="212"/>
  <c r="AD6" i="212"/>
  <c r="E87" i="212"/>
  <c r="D87" i="212"/>
  <c r="AB6" i="212"/>
  <c r="C87" i="212"/>
  <c r="O86" i="212"/>
  <c r="N86" i="212"/>
  <c r="M86" i="212"/>
  <c r="L86" i="212"/>
  <c r="J86" i="212"/>
  <c r="AF5" i="212"/>
  <c r="G86" i="212"/>
  <c r="F86" i="212"/>
  <c r="AD5" i="212"/>
  <c r="E86" i="212"/>
  <c r="D86" i="212"/>
  <c r="AB5" i="212"/>
  <c r="C86" i="212"/>
  <c r="O85" i="212"/>
  <c r="N85" i="212"/>
  <c r="M85" i="212"/>
  <c r="L85" i="212"/>
  <c r="J85" i="212"/>
  <c r="AF4" i="212"/>
  <c r="G85" i="212"/>
  <c r="F85" i="212"/>
  <c r="AD4" i="212"/>
  <c r="E85" i="212"/>
  <c r="D85" i="212"/>
  <c r="AB4" i="212"/>
  <c r="C85" i="212"/>
  <c r="J82" i="212"/>
  <c r="S1" i="212"/>
  <c r="C82" i="212"/>
  <c r="A64" i="212"/>
  <c r="A49" i="212"/>
  <c r="AD42" i="212"/>
  <c r="AD41" i="212"/>
  <c r="AB34" i="212"/>
  <c r="AB33" i="212"/>
  <c r="AB32" i="212"/>
  <c r="AB31" i="212"/>
  <c r="A31" i="212"/>
  <c r="AB30" i="212"/>
  <c r="AB29" i="212"/>
  <c r="AB28" i="212"/>
  <c r="AB27" i="212"/>
  <c r="AB26" i="212"/>
  <c r="AB25" i="212"/>
  <c r="AB24" i="212"/>
  <c r="AB23" i="212"/>
  <c r="AB22" i="212"/>
  <c r="AB21" i="212"/>
  <c r="AB20" i="212"/>
  <c r="AB19" i="212"/>
  <c r="AB18" i="212"/>
  <c r="G18" i="212"/>
  <c r="A18" i="212"/>
  <c r="AB17" i="212"/>
  <c r="AB16" i="212"/>
  <c r="AB15" i="212"/>
  <c r="D15" i="212"/>
  <c r="D14" i="212"/>
  <c r="O13" i="212"/>
  <c r="D13" i="212"/>
  <c r="O12" i="212"/>
  <c r="D12" i="212"/>
  <c r="O11" i="212"/>
  <c r="O10" i="212"/>
  <c r="D10" i="212"/>
  <c r="O9" i="212"/>
  <c r="D9" i="212"/>
  <c r="O8" i="212"/>
  <c r="D8" i="212"/>
  <c r="A7" i="212"/>
  <c r="A4" i="212"/>
  <c r="AB2" i="212"/>
  <c r="Y1" i="212"/>
  <c r="AD128" i="211"/>
  <c r="AB128" i="211"/>
  <c r="AD127" i="211"/>
  <c r="AB127" i="211"/>
  <c r="AD125" i="211"/>
  <c r="AB125" i="211"/>
  <c r="AD124" i="211"/>
  <c r="AB124" i="211"/>
  <c r="AB122" i="211"/>
  <c r="AB121" i="211"/>
  <c r="AB120" i="211"/>
  <c r="AB118" i="211"/>
  <c r="AF115" i="211"/>
  <c r="AD115" i="211"/>
  <c r="AB115" i="211"/>
  <c r="AF114" i="211"/>
  <c r="AD114" i="211"/>
  <c r="AB114" i="211"/>
  <c r="AD111" i="211"/>
  <c r="AB111" i="211"/>
  <c r="AD110" i="211"/>
  <c r="AB110" i="211"/>
  <c r="AD109" i="211"/>
  <c r="AB109" i="211"/>
  <c r="AD108" i="211"/>
  <c r="AB108" i="211"/>
  <c r="AD105" i="211"/>
  <c r="AB105" i="211"/>
  <c r="AD104" i="211"/>
  <c r="AB104" i="211"/>
  <c r="O90" i="211"/>
  <c r="N90" i="211"/>
  <c r="M90" i="211"/>
  <c r="L90" i="211"/>
  <c r="K90" i="211"/>
  <c r="AF9" i="211"/>
  <c r="G90" i="211"/>
  <c r="F90" i="211"/>
  <c r="AD9" i="211"/>
  <c r="E90" i="211"/>
  <c r="D90" i="211"/>
  <c r="AB9" i="211"/>
  <c r="C90" i="211"/>
  <c r="O89" i="211"/>
  <c r="N89" i="211"/>
  <c r="M89" i="211"/>
  <c r="L89" i="211"/>
  <c r="K89" i="211"/>
  <c r="AF8" i="211"/>
  <c r="G89" i="211"/>
  <c r="F89" i="211"/>
  <c r="AD8" i="211"/>
  <c r="E89" i="211"/>
  <c r="D89" i="211"/>
  <c r="AB8" i="211"/>
  <c r="C89" i="211"/>
  <c r="AF38" i="211"/>
  <c r="AD38" i="211"/>
  <c r="AB38" i="211"/>
  <c r="AF37" i="211"/>
  <c r="AD37" i="211"/>
  <c r="AB37" i="211"/>
  <c r="O88" i="211"/>
  <c r="N88" i="211"/>
  <c r="M88" i="211"/>
  <c r="L88" i="211"/>
  <c r="J88" i="211"/>
  <c r="AF7" i="211"/>
  <c r="G88" i="211"/>
  <c r="F88" i="211"/>
  <c r="AD7" i="211"/>
  <c r="E88" i="211"/>
  <c r="D88" i="211"/>
  <c r="AB7" i="211"/>
  <c r="C88" i="211"/>
  <c r="O87" i="211"/>
  <c r="N87" i="211"/>
  <c r="M87" i="211"/>
  <c r="L87" i="211"/>
  <c r="J87" i="211"/>
  <c r="AF6" i="211"/>
  <c r="G87" i="211"/>
  <c r="F87" i="211"/>
  <c r="AD6" i="211"/>
  <c r="E87" i="211"/>
  <c r="D87" i="211"/>
  <c r="AB6" i="211"/>
  <c r="C87" i="211"/>
  <c r="O86" i="211"/>
  <c r="N86" i="211"/>
  <c r="M86" i="211"/>
  <c r="L86" i="211"/>
  <c r="J86" i="211"/>
  <c r="AF5" i="211"/>
  <c r="G86" i="211"/>
  <c r="F86" i="211"/>
  <c r="AD5" i="211"/>
  <c r="E86" i="211"/>
  <c r="D86" i="211"/>
  <c r="AB5" i="211"/>
  <c r="C86" i="211"/>
  <c r="O85" i="211"/>
  <c r="N85" i="211"/>
  <c r="M85" i="211"/>
  <c r="L85" i="211"/>
  <c r="J85" i="211"/>
  <c r="AF4" i="211"/>
  <c r="G85" i="211"/>
  <c r="F85" i="211"/>
  <c r="AD4" i="211"/>
  <c r="E85" i="211"/>
  <c r="D85" i="211"/>
  <c r="AB4" i="211"/>
  <c r="C85" i="211"/>
  <c r="J82" i="211"/>
  <c r="S1" i="211"/>
  <c r="C82" i="211"/>
  <c r="A64" i="211"/>
  <c r="A49" i="211"/>
  <c r="AD42" i="211"/>
  <c r="AD41" i="211"/>
  <c r="AB34" i="211"/>
  <c r="AB33" i="211"/>
  <c r="AB32" i="211"/>
  <c r="AB31" i="211"/>
  <c r="A31" i="211"/>
  <c r="AB30" i="211"/>
  <c r="AB29" i="211"/>
  <c r="AB28" i="211"/>
  <c r="AB27" i="211"/>
  <c r="AB26" i="211"/>
  <c r="AB25" i="211"/>
  <c r="AB24" i="211"/>
  <c r="AB23" i="211"/>
  <c r="AB22" i="211"/>
  <c r="AB21" i="211"/>
  <c r="AB20" i="211"/>
  <c r="AB19" i="211"/>
  <c r="AB18" i="211"/>
  <c r="G18" i="211"/>
  <c r="A18" i="211"/>
  <c r="AB17" i="211"/>
  <c r="AB16" i="211"/>
  <c r="AB15" i="211"/>
  <c r="D15" i="211"/>
  <c r="D14" i="211"/>
  <c r="O13" i="211"/>
  <c r="D13" i="211"/>
  <c r="O12" i="211"/>
  <c r="D12" i="211"/>
  <c r="O11" i="211"/>
  <c r="O10" i="211"/>
  <c r="D10" i="211"/>
  <c r="O9" i="211"/>
  <c r="D9" i="211"/>
  <c r="O8" i="211"/>
  <c r="D8" i="211"/>
  <c r="A7" i="211"/>
  <c r="A4" i="211"/>
  <c r="AB2" i="211"/>
  <c r="Y1" i="211"/>
  <c r="AD128" i="210"/>
  <c r="AB128" i="210"/>
  <c r="AD127" i="210"/>
  <c r="AB127" i="210"/>
  <c r="AD125" i="210"/>
  <c r="AB125" i="210"/>
  <c r="AD124" i="210"/>
  <c r="AB124" i="210"/>
  <c r="AB122" i="210"/>
  <c r="AB121" i="210"/>
  <c r="AB120" i="210"/>
  <c r="AB118" i="210"/>
  <c r="AF115" i="210"/>
  <c r="AD115" i="210"/>
  <c r="AB115" i="210"/>
  <c r="AF114" i="210"/>
  <c r="AD114" i="210"/>
  <c r="AB114" i="210"/>
  <c r="AD111" i="210"/>
  <c r="AB111" i="210"/>
  <c r="AD110" i="210"/>
  <c r="AB110" i="210"/>
  <c r="AD109" i="210"/>
  <c r="AB109" i="210"/>
  <c r="AD108" i="210"/>
  <c r="AB108" i="210"/>
  <c r="AD105" i="210"/>
  <c r="AB105" i="210"/>
  <c r="AD104" i="210"/>
  <c r="AB104" i="210"/>
  <c r="O90" i="210"/>
  <c r="N90" i="210"/>
  <c r="M90" i="210"/>
  <c r="L90" i="210"/>
  <c r="K90" i="210"/>
  <c r="AF9" i="210"/>
  <c r="G90" i="210"/>
  <c r="F90" i="210"/>
  <c r="AD9" i="210"/>
  <c r="E90" i="210"/>
  <c r="D90" i="210"/>
  <c r="AB9" i="210"/>
  <c r="C90" i="210"/>
  <c r="O89" i="210"/>
  <c r="N89" i="210"/>
  <c r="M89" i="210"/>
  <c r="L89" i="210"/>
  <c r="K89" i="210"/>
  <c r="AF8" i="210"/>
  <c r="G89" i="210"/>
  <c r="F89" i="210"/>
  <c r="AD8" i="210"/>
  <c r="E89" i="210"/>
  <c r="D89" i="210"/>
  <c r="AB8" i="210"/>
  <c r="C89" i="210"/>
  <c r="AF38" i="210"/>
  <c r="AD38" i="210"/>
  <c r="AB38" i="210"/>
  <c r="AF37" i="210"/>
  <c r="AD37" i="210"/>
  <c r="AB37" i="210"/>
  <c r="O88" i="210"/>
  <c r="N88" i="210"/>
  <c r="M88" i="210"/>
  <c r="L88" i="210"/>
  <c r="J88" i="210"/>
  <c r="AF7" i="210"/>
  <c r="G88" i="210"/>
  <c r="F88" i="210"/>
  <c r="AD7" i="210"/>
  <c r="E88" i="210"/>
  <c r="D88" i="210"/>
  <c r="AB7" i="210"/>
  <c r="C88" i="210"/>
  <c r="O87" i="210"/>
  <c r="N87" i="210"/>
  <c r="M87" i="210"/>
  <c r="L87" i="210"/>
  <c r="J87" i="210"/>
  <c r="AF6" i="210"/>
  <c r="G87" i="210"/>
  <c r="F87" i="210"/>
  <c r="AD6" i="210"/>
  <c r="E87" i="210"/>
  <c r="D87" i="210"/>
  <c r="AB6" i="210"/>
  <c r="C87" i="210"/>
  <c r="O86" i="210"/>
  <c r="N86" i="210"/>
  <c r="M86" i="210"/>
  <c r="L86" i="210"/>
  <c r="J86" i="210"/>
  <c r="AF5" i="210"/>
  <c r="G86" i="210"/>
  <c r="F86" i="210"/>
  <c r="AD5" i="210"/>
  <c r="E86" i="210"/>
  <c r="D86" i="210"/>
  <c r="AB5" i="210"/>
  <c r="C86" i="210"/>
  <c r="O85" i="210"/>
  <c r="N85" i="210"/>
  <c r="M85" i="210"/>
  <c r="L85" i="210"/>
  <c r="J85" i="210"/>
  <c r="AF4" i="210"/>
  <c r="G85" i="210"/>
  <c r="F85" i="210"/>
  <c r="AD4" i="210"/>
  <c r="E85" i="210"/>
  <c r="D85" i="210"/>
  <c r="AB4" i="210"/>
  <c r="C85" i="210"/>
  <c r="J82" i="210"/>
  <c r="S1" i="210"/>
  <c r="C82" i="210"/>
  <c r="A64" i="210"/>
  <c r="A49" i="210"/>
  <c r="AD42" i="210"/>
  <c r="AD41" i="210"/>
  <c r="AB34" i="210"/>
  <c r="AB33" i="210"/>
  <c r="AB32" i="210"/>
  <c r="AB31" i="210"/>
  <c r="A31" i="210"/>
  <c r="AB30" i="210"/>
  <c r="AB29" i="210"/>
  <c r="AB28" i="210"/>
  <c r="AB27" i="210"/>
  <c r="AB26" i="210"/>
  <c r="AB25" i="210"/>
  <c r="AB24" i="210"/>
  <c r="AB23" i="210"/>
  <c r="AB22" i="210"/>
  <c r="AB21" i="210"/>
  <c r="AB20" i="210"/>
  <c r="AB19" i="210"/>
  <c r="AB18" i="210"/>
  <c r="G18" i="210"/>
  <c r="A18" i="210"/>
  <c r="AB17" i="210"/>
  <c r="AB16" i="210"/>
  <c r="AB15" i="210"/>
  <c r="D15" i="210"/>
  <c r="D14" i="210"/>
  <c r="O13" i="210"/>
  <c r="D13" i="210"/>
  <c r="O12" i="210"/>
  <c r="D12" i="210"/>
  <c r="O11" i="210"/>
  <c r="O10" i="210"/>
  <c r="D10" i="210"/>
  <c r="O9" i="210"/>
  <c r="D9" i="210"/>
  <c r="O8" i="210"/>
  <c r="D8" i="210"/>
  <c r="A7" i="210"/>
  <c r="A4" i="210"/>
  <c r="AB2" i="210"/>
  <c r="Y1" i="210"/>
  <c r="AD128" i="209"/>
  <c r="AB128" i="209"/>
  <c r="AD127" i="209"/>
  <c r="AB127" i="209"/>
  <c r="AD125" i="209"/>
  <c r="AB125" i="209"/>
  <c r="AD124" i="209"/>
  <c r="AB124" i="209"/>
  <c r="AB122" i="209"/>
  <c r="AB121" i="209"/>
  <c r="AB120" i="209"/>
  <c r="AB118" i="209"/>
  <c r="AF115" i="209"/>
  <c r="AD115" i="209"/>
  <c r="AB115" i="209"/>
  <c r="AF114" i="209"/>
  <c r="AD114" i="209"/>
  <c r="AB114" i="209"/>
  <c r="AD111" i="209"/>
  <c r="AB111" i="209"/>
  <c r="AD110" i="209"/>
  <c r="AB110" i="209"/>
  <c r="AD109" i="209"/>
  <c r="AB109" i="209"/>
  <c r="AD108" i="209"/>
  <c r="AB108" i="209"/>
  <c r="AD105" i="209"/>
  <c r="AB105" i="209"/>
  <c r="AD104" i="209"/>
  <c r="AB104" i="209"/>
  <c r="O90" i="209"/>
  <c r="N90" i="209"/>
  <c r="M90" i="209"/>
  <c r="L90" i="209"/>
  <c r="K90" i="209"/>
  <c r="AF9" i="209"/>
  <c r="G90" i="209"/>
  <c r="F90" i="209"/>
  <c r="AD9" i="209"/>
  <c r="E90" i="209"/>
  <c r="D90" i="209"/>
  <c r="AB9" i="209"/>
  <c r="C90" i="209"/>
  <c r="O89" i="209"/>
  <c r="N89" i="209"/>
  <c r="M89" i="209"/>
  <c r="L89" i="209"/>
  <c r="K89" i="209"/>
  <c r="AF8" i="209"/>
  <c r="G89" i="209"/>
  <c r="F89" i="209"/>
  <c r="AD8" i="209"/>
  <c r="E89" i="209"/>
  <c r="D89" i="209"/>
  <c r="AB8" i="209"/>
  <c r="C89" i="209"/>
  <c r="AF38" i="209"/>
  <c r="AD38" i="209"/>
  <c r="AB38" i="209"/>
  <c r="AF37" i="209"/>
  <c r="AD37" i="209"/>
  <c r="AB37" i="209"/>
  <c r="O88" i="209"/>
  <c r="N88" i="209"/>
  <c r="M88" i="209"/>
  <c r="L88" i="209"/>
  <c r="J88" i="209"/>
  <c r="AF7" i="209"/>
  <c r="G88" i="209"/>
  <c r="F88" i="209"/>
  <c r="AD7" i="209"/>
  <c r="E88" i="209"/>
  <c r="D88" i="209"/>
  <c r="AB7" i="209"/>
  <c r="C88" i="209"/>
  <c r="O87" i="209"/>
  <c r="N87" i="209"/>
  <c r="M87" i="209"/>
  <c r="L87" i="209"/>
  <c r="J87" i="209"/>
  <c r="AF6" i="209"/>
  <c r="G87" i="209"/>
  <c r="F87" i="209"/>
  <c r="AD6" i="209"/>
  <c r="E87" i="209"/>
  <c r="D87" i="209"/>
  <c r="AB6" i="209"/>
  <c r="C87" i="209"/>
  <c r="O86" i="209"/>
  <c r="N86" i="209"/>
  <c r="M86" i="209"/>
  <c r="L86" i="209"/>
  <c r="J86" i="209"/>
  <c r="AF5" i="209"/>
  <c r="G86" i="209"/>
  <c r="F86" i="209"/>
  <c r="AD5" i="209"/>
  <c r="E86" i="209"/>
  <c r="D86" i="209"/>
  <c r="AB5" i="209"/>
  <c r="C86" i="209"/>
  <c r="O85" i="209"/>
  <c r="N85" i="209"/>
  <c r="M85" i="209"/>
  <c r="L85" i="209"/>
  <c r="J85" i="209"/>
  <c r="AF4" i="209"/>
  <c r="G85" i="209"/>
  <c r="F85" i="209"/>
  <c r="AD4" i="209"/>
  <c r="E85" i="209"/>
  <c r="D85" i="209"/>
  <c r="AB4" i="209"/>
  <c r="C85" i="209"/>
  <c r="J82" i="209"/>
  <c r="S1" i="209"/>
  <c r="C82" i="209"/>
  <c r="A64" i="209"/>
  <c r="A49" i="209"/>
  <c r="AD42" i="209"/>
  <c r="AD41" i="209"/>
  <c r="AB34" i="209"/>
  <c r="AB33" i="209"/>
  <c r="AB32" i="209"/>
  <c r="AB31" i="209"/>
  <c r="A31" i="209"/>
  <c r="AB30" i="209"/>
  <c r="AB29" i="209"/>
  <c r="AB28" i="209"/>
  <c r="AB27" i="209"/>
  <c r="AB26" i="209"/>
  <c r="AB25" i="209"/>
  <c r="AB24" i="209"/>
  <c r="AB23" i="209"/>
  <c r="AB22" i="209"/>
  <c r="AB21" i="209"/>
  <c r="AB20" i="209"/>
  <c r="AB19" i="209"/>
  <c r="AB18" i="209"/>
  <c r="G18" i="209"/>
  <c r="A18" i="209"/>
  <c r="AB17" i="209"/>
  <c r="AB16" i="209"/>
  <c r="AB15" i="209"/>
  <c r="D15" i="209"/>
  <c r="D14" i="209"/>
  <c r="O13" i="209"/>
  <c r="D13" i="209"/>
  <c r="O12" i="209"/>
  <c r="D12" i="209"/>
  <c r="O11" i="209"/>
  <c r="O10" i="209"/>
  <c r="D10" i="209"/>
  <c r="O9" i="209"/>
  <c r="D9" i="209"/>
  <c r="O8" i="209"/>
  <c r="D8" i="209"/>
  <c r="A7" i="209"/>
  <c r="A4" i="209"/>
  <c r="AB2" i="209"/>
  <c r="Y1" i="209"/>
  <c r="AD128" i="208"/>
  <c r="AB128" i="208"/>
  <c r="AD127" i="208"/>
  <c r="AB127" i="208"/>
  <c r="AD125" i="208"/>
  <c r="AB125" i="208"/>
  <c r="AD124" i="208"/>
  <c r="AB124" i="208"/>
  <c r="AB122" i="208"/>
  <c r="AB121" i="208"/>
  <c r="AB120" i="208"/>
  <c r="AB118" i="208"/>
  <c r="AF115" i="208"/>
  <c r="AD115" i="208"/>
  <c r="AB115" i="208"/>
  <c r="AF114" i="208"/>
  <c r="AD114" i="208"/>
  <c r="AB114" i="208"/>
  <c r="AD111" i="208"/>
  <c r="AB111" i="208"/>
  <c r="AD110" i="208"/>
  <c r="AB110" i="208"/>
  <c r="AD109" i="208"/>
  <c r="AB109" i="208"/>
  <c r="AD108" i="208"/>
  <c r="AB108" i="208"/>
  <c r="AD105" i="208"/>
  <c r="AB105" i="208"/>
  <c r="AD104" i="208"/>
  <c r="AB104" i="208"/>
  <c r="O90" i="208"/>
  <c r="N90" i="208"/>
  <c r="M90" i="208"/>
  <c r="L90" i="208"/>
  <c r="K90" i="208"/>
  <c r="AF9" i="208"/>
  <c r="AD9" i="208"/>
  <c r="E90" i="208"/>
  <c r="D90" i="208"/>
  <c r="AB9" i="208"/>
  <c r="C90" i="208"/>
  <c r="O89" i="208"/>
  <c r="N89" i="208"/>
  <c r="M89" i="208"/>
  <c r="L89" i="208"/>
  <c r="K89" i="208"/>
  <c r="AF8" i="208"/>
  <c r="AD8" i="208"/>
  <c r="E89" i="208"/>
  <c r="D89" i="208"/>
  <c r="AB8" i="208"/>
  <c r="C89" i="208"/>
  <c r="AF38" i="208"/>
  <c r="AD38" i="208"/>
  <c r="AB38" i="208"/>
  <c r="AF37" i="208"/>
  <c r="AD37" i="208"/>
  <c r="AB37" i="208"/>
  <c r="O88" i="208"/>
  <c r="N88" i="208"/>
  <c r="M88" i="208"/>
  <c r="L88" i="208"/>
  <c r="J88" i="208"/>
  <c r="AF7" i="208"/>
  <c r="AD7" i="208"/>
  <c r="E88" i="208"/>
  <c r="D88" i="208"/>
  <c r="AB7" i="208"/>
  <c r="C88" i="208"/>
  <c r="O87" i="208"/>
  <c r="N87" i="208"/>
  <c r="M87" i="208"/>
  <c r="L87" i="208"/>
  <c r="J87" i="208"/>
  <c r="AF6" i="208"/>
  <c r="AD6" i="208"/>
  <c r="E87" i="208"/>
  <c r="D87" i="208"/>
  <c r="AB6" i="208"/>
  <c r="C87" i="208"/>
  <c r="O86" i="208"/>
  <c r="N86" i="208"/>
  <c r="M86" i="208"/>
  <c r="L86" i="208"/>
  <c r="J86" i="208"/>
  <c r="AF5" i="208"/>
  <c r="AD5" i="208"/>
  <c r="E86" i="208"/>
  <c r="D86" i="208"/>
  <c r="AB5" i="208"/>
  <c r="C86" i="208"/>
  <c r="O85" i="208"/>
  <c r="N85" i="208"/>
  <c r="M85" i="208"/>
  <c r="L85" i="208"/>
  <c r="J85" i="208"/>
  <c r="AF4" i="208"/>
  <c r="AD4" i="208"/>
  <c r="E85" i="208"/>
  <c r="D85" i="208"/>
  <c r="AB4" i="208"/>
  <c r="C85" i="208"/>
  <c r="J82" i="208"/>
  <c r="S1" i="208"/>
  <c r="C82" i="208"/>
  <c r="A64" i="208"/>
  <c r="A49" i="208"/>
  <c r="AD42" i="208"/>
  <c r="AD41" i="208"/>
  <c r="AB34" i="208"/>
  <c r="AB33" i="208"/>
  <c r="AB32" i="208"/>
  <c r="AB31" i="208"/>
  <c r="A31" i="208"/>
  <c r="AB30" i="208"/>
  <c r="AB29" i="208"/>
  <c r="AB28" i="208"/>
  <c r="AB27" i="208"/>
  <c r="AB26" i="208"/>
  <c r="AB25" i="208"/>
  <c r="AB24" i="208"/>
  <c r="AB23" i="208"/>
  <c r="AB22" i="208"/>
  <c r="AB21" i="208"/>
  <c r="AB20" i="208"/>
  <c r="AB19" i="208"/>
  <c r="AB18" i="208"/>
  <c r="G18" i="208"/>
  <c r="A18" i="208"/>
  <c r="AB17" i="208"/>
  <c r="AB16" i="208"/>
  <c r="AB15" i="208"/>
  <c r="D15" i="208"/>
  <c r="D14" i="208"/>
  <c r="O13" i="208"/>
  <c r="D13" i="208"/>
  <c r="O12" i="208"/>
  <c r="D12" i="208"/>
  <c r="O11" i="208"/>
  <c r="O10" i="208"/>
  <c r="D10" i="208"/>
  <c r="O9" i="208"/>
  <c r="D9" i="208"/>
  <c r="O8" i="208"/>
  <c r="D8" i="208"/>
  <c r="A7" i="208"/>
  <c r="A4" i="208"/>
  <c r="AB2" i="208"/>
  <c r="Y1" i="208"/>
  <c r="AD128" i="207"/>
  <c r="AB128" i="207"/>
  <c r="AD127" i="207"/>
  <c r="AB127" i="207"/>
  <c r="AD125" i="207"/>
  <c r="AB125" i="207"/>
  <c r="AD124" i="207"/>
  <c r="AB124" i="207"/>
  <c r="AB122" i="207"/>
  <c r="AB121" i="207"/>
  <c r="AB120" i="207"/>
  <c r="AB118" i="207"/>
  <c r="AF115" i="207"/>
  <c r="AD115" i="207"/>
  <c r="AB115" i="207"/>
  <c r="AF114" i="207"/>
  <c r="AD114" i="207"/>
  <c r="AB114" i="207"/>
  <c r="AD111" i="207"/>
  <c r="AB111" i="207"/>
  <c r="AD110" i="207"/>
  <c r="AB110" i="207"/>
  <c r="AD109" i="207"/>
  <c r="AB109" i="207"/>
  <c r="AD108" i="207"/>
  <c r="AB108" i="207"/>
  <c r="AD105" i="207"/>
  <c r="AB105" i="207"/>
  <c r="AD104" i="207"/>
  <c r="AB104" i="207"/>
  <c r="O90" i="207"/>
  <c r="N90" i="207"/>
  <c r="M90" i="207"/>
  <c r="L90" i="207"/>
  <c r="K90" i="207"/>
  <c r="AF9" i="207"/>
  <c r="G90" i="207"/>
  <c r="F90" i="207"/>
  <c r="AD9" i="207"/>
  <c r="E90" i="207"/>
  <c r="D90" i="207"/>
  <c r="AB9" i="207"/>
  <c r="C90" i="207"/>
  <c r="O89" i="207"/>
  <c r="N89" i="207"/>
  <c r="M89" i="207"/>
  <c r="L89" i="207"/>
  <c r="K89" i="207"/>
  <c r="AF8" i="207"/>
  <c r="G89" i="207"/>
  <c r="F89" i="207"/>
  <c r="AD8" i="207"/>
  <c r="E89" i="207"/>
  <c r="D89" i="207"/>
  <c r="AB8" i="207"/>
  <c r="C89" i="207"/>
  <c r="AF38" i="207"/>
  <c r="AD38" i="207"/>
  <c r="AB38" i="207"/>
  <c r="AF37" i="207"/>
  <c r="AD37" i="207"/>
  <c r="AB37" i="207"/>
  <c r="O88" i="207"/>
  <c r="N88" i="207"/>
  <c r="M88" i="207"/>
  <c r="L88" i="207"/>
  <c r="J88" i="207"/>
  <c r="AF7" i="207"/>
  <c r="G88" i="207"/>
  <c r="F88" i="207"/>
  <c r="AD7" i="207"/>
  <c r="E88" i="207"/>
  <c r="D88" i="207"/>
  <c r="AB7" i="207"/>
  <c r="C88" i="207"/>
  <c r="O87" i="207"/>
  <c r="N87" i="207"/>
  <c r="M87" i="207"/>
  <c r="L87" i="207"/>
  <c r="J87" i="207"/>
  <c r="AF6" i="207"/>
  <c r="G87" i="207"/>
  <c r="F87" i="207"/>
  <c r="AD6" i="207"/>
  <c r="E87" i="207"/>
  <c r="D87" i="207"/>
  <c r="AB6" i="207"/>
  <c r="C87" i="207"/>
  <c r="O86" i="207"/>
  <c r="N86" i="207"/>
  <c r="M86" i="207"/>
  <c r="L86" i="207"/>
  <c r="J86" i="207"/>
  <c r="AF5" i="207"/>
  <c r="G86" i="207"/>
  <c r="F86" i="207"/>
  <c r="AD5" i="207"/>
  <c r="E86" i="207"/>
  <c r="D86" i="207"/>
  <c r="AB5" i="207"/>
  <c r="C86" i="207"/>
  <c r="O85" i="207"/>
  <c r="N85" i="207"/>
  <c r="M85" i="207"/>
  <c r="L85" i="207"/>
  <c r="J85" i="207"/>
  <c r="AF4" i="207"/>
  <c r="G85" i="207"/>
  <c r="F85" i="207"/>
  <c r="AD4" i="207"/>
  <c r="E85" i="207"/>
  <c r="D85" i="207"/>
  <c r="AB4" i="207"/>
  <c r="C85" i="207"/>
  <c r="J82" i="207"/>
  <c r="S1" i="207"/>
  <c r="C82" i="207"/>
  <c r="A64" i="207"/>
  <c r="A49" i="207"/>
  <c r="AD42" i="207"/>
  <c r="AD41" i="207"/>
  <c r="AB34" i="207"/>
  <c r="AB33" i="207"/>
  <c r="AB32" i="207"/>
  <c r="AB31" i="207"/>
  <c r="A31" i="207"/>
  <c r="AB30" i="207"/>
  <c r="AB29" i="207"/>
  <c r="AB28" i="207"/>
  <c r="AB27" i="207"/>
  <c r="AB26" i="207"/>
  <c r="AB25" i="207"/>
  <c r="AB24" i="207"/>
  <c r="AB23" i="207"/>
  <c r="AB22" i="207"/>
  <c r="AB21" i="207"/>
  <c r="AB20" i="207"/>
  <c r="AB19" i="207"/>
  <c r="AB18" i="207"/>
  <c r="G18" i="207"/>
  <c r="A18" i="207"/>
  <c r="AB17" i="207"/>
  <c r="AB16" i="207"/>
  <c r="AB15" i="207"/>
  <c r="D15" i="207"/>
  <c r="D14" i="207"/>
  <c r="O13" i="207"/>
  <c r="D13" i="207"/>
  <c r="O12" i="207"/>
  <c r="D12" i="207"/>
  <c r="O11" i="207"/>
  <c r="O10" i="207"/>
  <c r="D10" i="207"/>
  <c r="O9" i="207"/>
  <c r="D9" i="207"/>
  <c r="O8" i="207"/>
  <c r="D8" i="207"/>
  <c r="A7" i="207"/>
  <c r="A4" i="207"/>
  <c r="AB2" i="207"/>
  <c r="Y1" i="207"/>
  <c r="AD128" i="206"/>
  <c r="AB128" i="206"/>
  <c r="AD127" i="206"/>
  <c r="AB127" i="206"/>
  <c r="AD125" i="206"/>
  <c r="AB125" i="206"/>
  <c r="AD124" i="206"/>
  <c r="AB124" i="206"/>
  <c r="AB122" i="206"/>
  <c r="AB121" i="206"/>
  <c r="AB120" i="206"/>
  <c r="AB118" i="206"/>
  <c r="AF115" i="206"/>
  <c r="AD115" i="206"/>
  <c r="AB115" i="206"/>
  <c r="AF114" i="206"/>
  <c r="AD114" i="206"/>
  <c r="AB114" i="206"/>
  <c r="AD111" i="206"/>
  <c r="AB111" i="206"/>
  <c r="AD110" i="206"/>
  <c r="AB110" i="206"/>
  <c r="AD109" i="206"/>
  <c r="AB109" i="206"/>
  <c r="AD108" i="206"/>
  <c r="AB108" i="206"/>
  <c r="AD105" i="206"/>
  <c r="AB105" i="206"/>
  <c r="AD104" i="206"/>
  <c r="AB104" i="206"/>
  <c r="O90" i="206"/>
  <c r="N90" i="206"/>
  <c r="M90" i="206"/>
  <c r="L90" i="206"/>
  <c r="K90" i="206"/>
  <c r="AF9" i="206"/>
  <c r="G90" i="206"/>
  <c r="F90" i="206"/>
  <c r="AD9" i="206"/>
  <c r="E90" i="206"/>
  <c r="D90" i="206"/>
  <c r="AB9" i="206"/>
  <c r="C90" i="206"/>
  <c r="O89" i="206"/>
  <c r="N89" i="206"/>
  <c r="M89" i="206"/>
  <c r="L89" i="206"/>
  <c r="K89" i="206"/>
  <c r="AF8" i="206"/>
  <c r="G89" i="206"/>
  <c r="F89" i="206"/>
  <c r="AD8" i="206"/>
  <c r="E89" i="206"/>
  <c r="D89" i="206"/>
  <c r="AB8" i="206"/>
  <c r="C89" i="206"/>
  <c r="AF38" i="206"/>
  <c r="AD38" i="206"/>
  <c r="AB38" i="206"/>
  <c r="AF37" i="206"/>
  <c r="AD37" i="206"/>
  <c r="AB37" i="206"/>
  <c r="O88" i="206"/>
  <c r="N88" i="206"/>
  <c r="M88" i="206"/>
  <c r="L88" i="206"/>
  <c r="J88" i="206"/>
  <c r="AF7" i="206"/>
  <c r="G88" i="206"/>
  <c r="F88" i="206"/>
  <c r="AD7" i="206"/>
  <c r="E88" i="206"/>
  <c r="D88" i="206"/>
  <c r="AB7" i="206"/>
  <c r="C88" i="206"/>
  <c r="O87" i="206"/>
  <c r="N87" i="206"/>
  <c r="M87" i="206"/>
  <c r="L87" i="206"/>
  <c r="J87" i="206"/>
  <c r="AF6" i="206"/>
  <c r="G87" i="206"/>
  <c r="F87" i="206"/>
  <c r="AD6" i="206"/>
  <c r="E87" i="206"/>
  <c r="D87" i="206"/>
  <c r="AB6" i="206"/>
  <c r="C87" i="206"/>
  <c r="O86" i="206"/>
  <c r="N86" i="206"/>
  <c r="M86" i="206"/>
  <c r="L86" i="206"/>
  <c r="J86" i="206"/>
  <c r="AF5" i="206"/>
  <c r="G86" i="206"/>
  <c r="F86" i="206"/>
  <c r="AD5" i="206"/>
  <c r="E86" i="206"/>
  <c r="D86" i="206"/>
  <c r="AB5" i="206"/>
  <c r="C86" i="206"/>
  <c r="O85" i="206"/>
  <c r="N85" i="206"/>
  <c r="M85" i="206"/>
  <c r="L85" i="206"/>
  <c r="J85" i="206"/>
  <c r="AF4" i="206"/>
  <c r="G85" i="206"/>
  <c r="F85" i="206"/>
  <c r="AD4" i="206"/>
  <c r="E85" i="206"/>
  <c r="D85" i="206"/>
  <c r="AB4" i="206"/>
  <c r="C85" i="206"/>
  <c r="J82" i="206"/>
  <c r="S1" i="206"/>
  <c r="C82" i="206"/>
  <c r="A64" i="206"/>
  <c r="A49" i="206"/>
  <c r="AD42" i="206"/>
  <c r="AD41" i="206"/>
  <c r="AB34" i="206"/>
  <c r="AB33" i="206"/>
  <c r="AB32" i="206"/>
  <c r="AB31" i="206"/>
  <c r="A31" i="206"/>
  <c r="AB30" i="206"/>
  <c r="AB29" i="206"/>
  <c r="AB28" i="206"/>
  <c r="AB27" i="206"/>
  <c r="AB26" i="206"/>
  <c r="AB25" i="206"/>
  <c r="AB24" i="206"/>
  <c r="AB23" i="206"/>
  <c r="AB22" i="206"/>
  <c r="AB21" i="206"/>
  <c r="AB20" i="206"/>
  <c r="AB19" i="206"/>
  <c r="AB18" i="206"/>
  <c r="G18" i="206"/>
  <c r="A18" i="206"/>
  <c r="AB17" i="206"/>
  <c r="AB16" i="206"/>
  <c r="AB15" i="206"/>
  <c r="D15" i="206"/>
  <c r="D14" i="206"/>
  <c r="O13" i="206"/>
  <c r="D13" i="206"/>
  <c r="O12" i="206"/>
  <c r="D12" i="206"/>
  <c r="O11" i="206"/>
  <c r="O10" i="206"/>
  <c r="D10" i="206"/>
  <c r="O9" i="206"/>
  <c r="D9" i="206"/>
  <c r="O8" i="206"/>
  <c r="D8" i="206"/>
  <c r="A7" i="206"/>
  <c r="A4" i="206"/>
  <c r="AB2" i="206"/>
  <c r="Y1" i="206"/>
  <c r="AD128" i="205"/>
  <c r="AB128" i="205"/>
  <c r="AD127" i="205"/>
  <c r="AB127" i="205"/>
  <c r="AD125" i="205"/>
  <c r="AB125" i="205"/>
  <c r="AD124" i="205"/>
  <c r="AB124" i="205"/>
  <c r="AB122" i="205"/>
  <c r="AB121" i="205"/>
  <c r="AB120" i="205"/>
  <c r="AB118" i="205"/>
  <c r="AF115" i="205"/>
  <c r="AD115" i="205"/>
  <c r="AB115" i="205"/>
  <c r="AF114" i="205"/>
  <c r="AD114" i="205"/>
  <c r="AB114" i="205"/>
  <c r="AD111" i="205"/>
  <c r="AB111" i="205"/>
  <c r="AD110" i="205"/>
  <c r="AB110" i="205"/>
  <c r="AD109" i="205"/>
  <c r="AB109" i="205"/>
  <c r="AD108" i="205"/>
  <c r="AB108" i="205"/>
  <c r="AD105" i="205"/>
  <c r="AB105" i="205"/>
  <c r="AD104" i="205"/>
  <c r="AB104" i="205"/>
  <c r="O90" i="205"/>
  <c r="N90" i="205"/>
  <c r="M90" i="205"/>
  <c r="L90" i="205"/>
  <c r="K90" i="205"/>
  <c r="AF9" i="205"/>
  <c r="G90" i="205"/>
  <c r="F90" i="205"/>
  <c r="AD9" i="205"/>
  <c r="E90" i="205"/>
  <c r="D90" i="205"/>
  <c r="AB9" i="205"/>
  <c r="C90" i="205"/>
  <c r="O89" i="205"/>
  <c r="N89" i="205"/>
  <c r="M89" i="205"/>
  <c r="L89" i="205"/>
  <c r="K89" i="205"/>
  <c r="AF8" i="205"/>
  <c r="G89" i="205"/>
  <c r="F89" i="205"/>
  <c r="AD8" i="205"/>
  <c r="E89" i="205"/>
  <c r="D89" i="205"/>
  <c r="AB8" i="205"/>
  <c r="C89" i="205"/>
  <c r="AF38" i="205"/>
  <c r="AD38" i="205"/>
  <c r="AB38" i="205"/>
  <c r="AF37" i="205"/>
  <c r="AD37" i="205"/>
  <c r="AB37" i="205"/>
  <c r="O88" i="205"/>
  <c r="N88" i="205"/>
  <c r="M88" i="205"/>
  <c r="L88" i="205"/>
  <c r="J88" i="205"/>
  <c r="AF7" i="205"/>
  <c r="G88" i="205"/>
  <c r="F88" i="205"/>
  <c r="AD7" i="205"/>
  <c r="E88" i="205"/>
  <c r="D88" i="205"/>
  <c r="AB7" i="205"/>
  <c r="C88" i="205"/>
  <c r="O87" i="205"/>
  <c r="N87" i="205"/>
  <c r="M87" i="205"/>
  <c r="L87" i="205"/>
  <c r="J87" i="205"/>
  <c r="AF6" i="205"/>
  <c r="G87" i="205"/>
  <c r="F87" i="205"/>
  <c r="AD6" i="205"/>
  <c r="E87" i="205"/>
  <c r="D87" i="205"/>
  <c r="AB6" i="205"/>
  <c r="C87" i="205"/>
  <c r="O86" i="205"/>
  <c r="N86" i="205"/>
  <c r="M86" i="205"/>
  <c r="L86" i="205"/>
  <c r="J86" i="205"/>
  <c r="AF5" i="205"/>
  <c r="G86" i="205"/>
  <c r="F86" i="205"/>
  <c r="AD5" i="205"/>
  <c r="E86" i="205"/>
  <c r="D86" i="205"/>
  <c r="AB5" i="205"/>
  <c r="C86" i="205"/>
  <c r="O85" i="205"/>
  <c r="N85" i="205"/>
  <c r="M85" i="205"/>
  <c r="L85" i="205"/>
  <c r="J85" i="205"/>
  <c r="AF4" i="205"/>
  <c r="G85" i="205"/>
  <c r="F85" i="205"/>
  <c r="AD4" i="205"/>
  <c r="E85" i="205"/>
  <c r="D85" i="205"/>
  <c r="AB4" i="205"/>
  <c r="C85" i="205"/>
  <c r="J82" i="205"/>
  <c r="S1" i="205"/>
  <c r="C82" i="205"/>
  <c r="A64" i="205"/>
  <c r="A49" i="205"/>
  <c r="AD42" i="205"/>
  <c r="AD41" i="205"/>
  <c r="AB34" i="205"/>
  <c r="AB33" i="205"/>
  <c r="AB32" i="205"/>
  <c r="AB31" i="205"/>
  <c r="A31" i="205"/>
  <c r="AB30" i="205"/>
  <c r="AB29" i="205"/>
  <c r="AB28" i="205"/>
  <c r="AB27" i="205"/>
  <c r="AB26" i="205"/>
  <c r="AB25" i="205"/>
  <c r="AB24" i="205"/>
  <c r="AB23" i="205"/>
  <c r="AB22" i="205"/>
  <c r="AB21" i="205"/>
  <c r="AB20" i="205"/>
  <c r="AB19" i="205"/>
  <c r="AB18" i="205"/>
  <c r="G18" i="205"/>
  <c r="A18" i="205"/>
  <c r="AB17" i="205"/>
  <c r="AB16" i="205"/>
  <c r="AB15" i="205"/>
  <c r="D15" i="205"/>
  <c r="D14" i="205"/>
  <c r="O13" i="205"/>
  <c r="D13" i="205"/>
  <c r="O12" i="205"/>
  <c r="D12" i="205"/>
  <c r="O11" i="205"/>
  <c r="O10" i="205"/>
  <c r="D10" i="205"/>
  <c r="O9" i="205"/>
  <c r="D9" i="205"/>
  <c r="O8" i="205"/>
  <c r="D8" i="205"/>
  <c r="A7" i="205"/>
  <c r="A4" i="205"/>
  <c r="AB2" i="205"/>
  <c r="Y1" i="205"/>
  <c r="AD128" i="204"/>
  <c r="AB128" i="204"/>
  <c r="AD127" i="204"/>
  <c r="AB127" i="204"/>
  <c r="AD125" i="204"/>
  <c r="AB125" i="204"/>
  <c r="AD124" i="204"/>
  <c r="AB124" i="204"/>
  <c r="AB122" i="204"/>
  <c r="AB121" i="204"/>
  <c r="AB120" i="204"/>
  <c r="AB118" i="204"/>
  <c r="AF115" i="204"/>
  <c r="AD115" i="204"/>
  <c r="AB115" i="204"/>
  <c r="AF114" i="204"/>
  <c r="AD114" i="204"/>
  <c r="AB114" i="204"/>
  <c r="AD111" i="204"/>
  <c r="AB111" i="204"/>
  <c r="AD110" i="204"/>
  <c r="AB110" i="204"/>
  <c r="AD109" i="204"/>
  <c r="AB109" i="204"/>
  <c r="AD108" i="204"/>
  <c r="AB108" i="204"/>
  <c r="AD105" i="204"/>
  <c r="AB105" i="204"/>
  <c r="AD104" i="204"/>
  <c r="AB104" i="204"/>
  <c r="O90" i="204"/>
  <c r="N90" i="204"/>
  <c r="M90" i="204"/>
  <c r="L90" i="204"/>
  <c r="K90" i="204"/>
  <c r="AF9" i="204"/>
  <c r="G90" i="204"/>
  <c r="F90" i="204"/>
  <c r="AD9" i="204"/>
  <c r="E90" i="204"/>
  <c r="D90" i="204"/>
  <c r="AB9" i="204"/>
  <c r="C90" i="204"/>
  <c r="O89" i="204"/>
  <c r="N89" i="204"/>
  <c r="M89" i="204"/>
  <c r="L89" i="204"/>
  <c r="K89" i="204"/>
  <c r="AF8" i="204"/>
  <c r="G89" i="204"/>
  <c r="F89" i="204"/>
  <c r="AD8" i="204"/>
  <c r="E89" i="204"/>
  <c r="D89" i="204"/>
  <c r="AB8" i="204"/>
  <c r="C89" i="204"/>
  <c r="AF38" i="204"/>
  <c r="AD38" i="204"/>
  <c r="AB38" i="204"/>
  <c r="AF37" i="204"/>
  <c r="AD37" i="204"/>
  <c r="AB37" i="204"/>
  <c r="O88" i="204"/>
  <c r="N88" i="204"/>
  <c r="M88" i="204"/>
  <c r="L88" i="204"/>
  <c r="J88" i="204"/>
  <c r="AF7" i="204"/>
  <c r="G88" i="204"/>
  <c r="F88" i="204"/>
  <c r="AD7" i="204"/>
  <c r="E88" i="204"/>
  <c r="D88" i="204"/>
  <c r="AB7" i="204"/>
  <c r="C88" i="204"/>
  <c r="O87" i="204"/>
  <c r="N87" i="204"/>
  <c r="M87" i="204"/>
  <c r="L87" i="204"/>
  <c r="J87" i="204"/>
  <c r="AF6" i="204"/>
  <c r="G87" i="204"/>
  <c r="F87" i="204"/>
  <c r="AD6" i="204"/>
  <c r="E87" i="204"/>
  <c r="D87" i="204"/>
  <c r="AB6" i="204"/>
  <c r="C87" i="204"/>
  <c r="O86" i="204"/>
  <c r="N86" i="204"/>
  <c r="M86" i="204"/>
  <c r="L86" i="204"/>
  <c r="J86" i="204"/>
  <c r="AF5" i="204"/>
  <c r="G86" i="204"/>
  <c r="F86" i="204"/>
  <c r="AD5" i="204"/>
  <c r="E86" i="204"/>
  <c r="D86" i="204"/>
  <c r="AB5" i="204"/>
  <c r="C86" i="204"/>
  <c r="O85" i="204"/>
  <c r="N85" i="204"/>
  <c r="M85" i="204"/>
  <c r="L85" i="204"/>
  <c r="J85" i="204"/>
  <c r="AF4" i="204"/>
  <c r="G85" i="204"/>
  <c r="F85" i="204"/>
  <c r="AD4" i="204"/>
  <c r="E85" i="204"/>
  <c r="D85" i="204"/>
  <c r="AB4" i="204"/>
  <c r="C85" i="204"/>
  <c r="J82" i="204"/>
  <c r="S1" i="204"/>
  <c r="C82" i="204"/>
  <c r="A64" i="204"/>
  <c r="A49" i="204"/>
  <c r="AD42" i="204"/>
  <c r="AD41" i="204"/>
  <c r="AB34" i="204"/>
  <c r="AB33" i="204"/>
  <c r="AB32" i="204"/>
  <c r="AB31" i="204"/>
  <c r="A31" i="204"/>
  <c r="AB30" i="204"/>
  <c r="AB29" i="204"/>
  <c r="AB28" i="204"/>
  <c r="AB27" i="204"/>
  <c r="AB26" i="204"/>
  <c r="AB25" i="204"/>
  <c r="AB24" i="204"/>
  <c r="AB23" i="204"/>
  <c r="AB22" i="204"/>
  <c r="AB21" i="204"/>
  <c r="AB20" i="204"/>
  <c r="AB19" i="204"/>
  <c r="AB18" i="204"/>
  <c r="G18" i="204"/>
  <c r="A18" i="204"/>
  <c r="AB17" i="204"/>
  <c r="AB16" i="204"/>
  <c r="AB15" i="204"/>
  <c r="D15" i="204"/>
  <c r="D14" i="204"/>
  <c r="O13" i="204"/>
  <c r="D13" i="204"/>
  <c r="O12" i="204"/>
  <c r="D12" i="204"/>
  <c r="O11" i="204"/>
  <c r="O10" i="204"/>
  <c r="D10" i="204"/>
  <c r="O9" i="204"/>
  <c r="D9" i="204"/>
  <c r="O8" i="204"/>
  <c r="D8" i="204"/>
  <c r="A7" i="204"/>
  <c r="A4" i="204"/>
  <c r="AB2" i="204"/>
  <c r="Y1" i="204"/>
  <c r="AD128" i="203"/>
  <c r="AB128" i="203"/>
  <c r="AD127" i="203"/>
  <c r="AB127" i="203"/>
  <c r="AD125" i="203"/>
  <c r="AB125" i="203"/>
  <c r="AD124" i="203"/>
  <c r="AB124" i="203"/>
  <c r="AB122" i="203"/>
  <c r="AB121" i="203"/>
  <c r="AB120" i="203"/>
  <c r="AB118" i="203"/>
  <c r="AF115" i="203"/>
  <c r="AD115" i="203"/>
  <c r="AB115" i="203"/>
  <c r="AF114" i="203"/>
  <c r="AD114" i="203"/>
  <c r="AB114" i="203"/>
  <c r="AD111" i="203"/>
  <c r="AB111" i="203"/>
  <c r="AD110" i="203"/>
  <c r="AB110" i="203"/>
  <c r="AD109" i="203"/>
  <c r="AB109" i="203"/>
  <c r="AD108" i="203"/>
  <c r="AB108" i="203"/>
  <c r="AD105" i="203"/>
  <c r="AB105" i="203"/>
  <c r="AD104" i="203"/>
  <c r="AB104" i="203"/>
  <c r="O90" i="203"/>
  <c r="N90" i="203"/>
  <c r="M90" i="203"/>
  <c r="L90" i="203"/>
  <c r="K90" i="203"/>
  <c r="AF9" i="203"/>
  <c r="G90" i="203"/>
  <c r="F90" i="203"/>
  <c r="AD9" i="203"/>
  <c r="E90" i="203"/>
  <c r="D90" i="203"/>
  <c r="AB9" i="203"/>
  <c r="C90" i="203"/>
  <c r="O89" i="203"/>
  <c r="N89" i="203"/>
  <c r="M89" i="203"/>
  <c r="L89" i="203"/>
  <c r="K89" i="203"/>
  <c r="AF8" i="203"/>
  <c r="G89" i="203"/>
  <c r="F89" i="203"/>
  <c r="AD8" i="203"/>
  <c r="E89" i="203"/>
  <c r="D89" i="203"/>
  <c r="AB8" i="203"/>
  <c r="C89" i="203"/>
  <c r="AF38" i="203"/>
  <c r="AD38" i="203"/>
  <c r="AB38" i="203"/>
  <c r="AF37" i="203"/>
  <c r="AD37" i="203"/>
  <c r="AB37" i="203"/>
  <c r="O88" i="203"/>
  <c r="N88" i="203"/>
  <c r="M88" i="203"/>
  <c r="L88" i="203"/>
  <c r="J88" i="203"/>
  <c r="AF7" i="203"/>
  <c r="G88" i="203"/>
  <c r="F88" i="203"/>
  <c r="AD7" i="203"/>
  <c r="E88" i="203"/>
  <c r="D88" i="203"/>
  <c r="AB7" i="203"/>
  <c r="C88" i="203"/>
  <c r="O87" i="203"/>
  <c r="N87" i="203"/>
  <c r="M87" i="203"/>
  <c r="L87" i="203"/>
  <c r="J87" i="203"/>
  <c r="AF6" i="203"/>
  <c r="G87" i="203"/>
  <c r="F87" i="203"/>
  <c r="AD6" i="203"/>
  <c r="E87" i="203"/>
  <c r="D87" i="203"/>
  <c r="AB6" i="203"/>
  <c r="C87" i="203"/>
  <c r="O86" i="203"/>
  <c r="N86" i="203"/>
  <c r="M86" i="203"/>
  <c r="L86" i="203"/>
  <c r="J86" i="203"/>
  <c r="AF5" i="203"/>
  <c r="G86" i="203"/>
  <c r="F86" i="203"/>
  <c r="AD5" i="203"/>
  <c r="E86" i="203"/>
  <c r="D86" i="203"/>
  <c r="AB5" i="203"/>
  <c r="C86" i="203"/>
  <c r="O85" i="203"/>
  <c r="N85" i="203"/>
  <c r="M85" i="203"/>
  <c r="L85" i="203"/>
  <c r="J85" i="203"/>
  <c r="AF4" i="203"/>
  <c r="G85" i="203"/>
  <c r="F85" i="203"/>
  <c r="AD4" i="203"/>
  <c r="E85" i="203"/>
  <c r="D85" i="203"/>
  <c r="AB4" i="203"/>
  <c r="C85" i="203"/>
  <c r="J82" i="203"/>
  <c r="S1" i="203"/>
  <c r="C82" i="203"/>
  <c r="A64" i="203"/>
  <c r="A49" i="203"/>
  <c r="AD42" i="203"/>
  <c r="AD41" i="203"/>
  <c r="AB34" i="203"/>
  <c r="AB33" i="203"/>
  <c r="AB32" i="203"/>
  <c r="AB31" i="203"/>
  <c r="A31" i="203"/>
  <c r="AB30" i="203"/>
  <c r="AB29" i="203"/>
  <c r="AB28" i="203"/>
  <c r="AB27" i="203"/>
  <c r="AB26" i="203"/>
  <c r="AB25" i="203"/>
  <c r="AB24" i="203"/>
  <c r="AB23" i="203"/>
  <c r="AB22" i="203"/>
  <c r="AB21" i="203"/>
  <c r="AB20" i="203"/>
  <c r="AB19" i="203"/>
  <c r="AB18" i="203"/>
  <c r="G18" i="203"/>
  <c r="A18" i="203"/>
  <c r="AB17" i="203"/>
  <c r="AB16" i="203"/>
  <c r="AB15" i="203"/>
  <c r="D15" i="203"/>
  <c r="D14" i="203"/>
  <c r="O13" i="203"/>
  <c r="D13" i="203"/>
  <c r="O12" i="203"/>
  <c r="D12" i="203"/>
  <c r="O11" i="203"/>
  <c r="O10" i="203"/>
  <c r="D10" i="203"/>
  <c r="O9" i="203"/>
  <c r="D9" i="203"/>
  <c r="O8" i="203"/>
  <c r="D8" i="203"/>
  <c r="A7" i="203"/>
  <c r="A4" i="203"/>
  <c r="AB2" i="203"/>
  <c r="Y1" i="203"/>
  <c r="AD128" i="202"/>
  <c r="AB128" i="202"/>
  <c r="AD127" i="202"/>
  <c r="AB127" i="202"/>
  <c r="AD125" i="202"/>
  <c r="AB125" i="202"/>
  <c r="AD124" i="202"/>
  <c r="AB124" i="202"/>
  <c r="AB122" i="202"/>
  <c r="AB121" i="202"/>
  <c r="AB120" i="202"/>
  <c r="AB118" i="202"/>
  <c r="AF115" i="202"/>
  <c r="AD115" i="202"/>
  <c r="AB115" i="202"/>
  <c r="AF114" i="202"/>
  <c r="AD114" i="202"/>
  <c r="AB114" i="202"/>
  <c r="AD111" i="202"/>
  <c r="AB111" i="202"/>
  <c r="AD110" i="202"/>
  <c r="AB110" i="202"/>
  <c r="AD109" i="202"/>
  <c r="AB109" i="202"/>
  <c r="AD108" i="202"/>
  <c r="AB108" i="202"/>
  <c r="AD105" i="202"/>
  <c r="AB105" i="202"/>
  <c r="AD104" i="202"/>
  <c r="AB104" i="202"/>
  <c r="O90" i="202"/>
  <c r="N90" i="202"/>
  <c r="M90" i="202"/>
  <c r="L90" i="202"/>
  <c r="K90" i="202"/>
  <c r="AF9" i="202"/>
  <c r="G90" i="202"/>
  <c r="F90" i="202"/>
  <c r="AD9" i="202"/>
  <c r="E90" i="202"/>
  <c r="D90" i="202"/>
  <c r="AB9" i="202"/>
  <c r="C90" i="202"/>
  <c r="O89" i="202"/>
  <c r="N89" i="202"/>
  <c r="M89" i="202"/>
  <c r="L89" i="202"/>
  <c r="K89" i="202"/>
  <c r="AF8" i="202"/>
  <c r="G89" i="202"/>
  <c r="F89" i="202"/>
  <c r="AD8" i="202"/>
  <c r="E89" i="202"/>
  <c r="D89" i="202"/>
  <c r="AB8" i="202"/>
  <c r="C89" i="202"/>
  <c r="AF38" i="202"/>
  <c r="AD38" i="202"/>
  <c r="AB38" i="202"/>
  <c r="AF37" i="202"/>
  <c r="AD37" i="202"/>
  <c r="AB37" i="202"/>
  <c r="O88" i="202"/>
  <c r="N88" i="202"/>
  <c r="M88" i="202"/>
  <c r="L88" i="202"/>
  <c r="J88" i="202"/>
  <c r="AF7" i="202"/>
  <c r="G88" i="202"/>
  <c r="F88" i="202"/>
  <c r="AD7" i="202"/>
  <c r="E88" i="202"/>
  <c r="D88" i="202"/>
  <c r="AB7" i="202"/>
  <c r="C88" i="202"/>
  <c r="O87" i="202"/>
  <c r="N87" i="202"/>
  <c r="M87" i="202"/>
  <c r="L87" i="202"/>
  <c r="J87" i="202"/>
  <c r="AF6" i="202"/>
  <c r="G87" i="202"/>
  <c r="F87" i="202"/>
  <c r="AD6" i="202"/>
  <c r="E87" i="202"/>
  <c r="D87" i="202"/>
  <c r="AB6" i="202"/>
  <c r="C87" i="202"/>
  <c r="O86" i="202"/>
  <c r="N86" i="202"/>
  <c r="M86" i="202"/>
  <c r="L86" i="202"/>
  <c r="J86" i="202"/>
  <c r="AF5" i="202"/>
  <c r="G86" i="202"/>
  <c r="F86" i="202"/>
  <c r="AD5" i="202"/>
  <c r="E86" i="202"/>
  <c r="D86" i="202"/>
  <c r="AB5" i="202"/>
  <c r="C86" i="202"/>
  <c r="O85" i="202"/>
  <c r="N85" i="202"/>
  <c r="M85" i="202"/>
  <c r="L85" i="202"/>
  <c r="J85" i="202"/>
  <c r="AF4" i="202"/>
  <c r="G85" i="202"/>
  <c r="F85" i="202"/>
  <c r="AD4" i="202"/>
  <c r="E85" i="202"/>
  <c r="D85" i="202"/>
  <c r="AB4" i="202"/>
  <c r="C85" i="202"/>
  <c r="J82" i="202"/>
  <c r="S1" i="202"/>
  <c r="C82" i="202"/>
  <c r="A64" i="202"/>
  <c r="A49" i="202"/>
  <c r="AD42" i="202"/>
  <c r="AD41" i="202"/>
  <c r="AB34" i="202"/>
  <c r="AB33" i="202"/>
  <c r="AB32" i="202"/>
  <c r="AB31" i="202"/>
  <c r="A31" i="202"/>
  <c r="AB30" i="202"/>
  <c r="AB29" i="202"/>
  <c r="AB28" i="202"/>
  <c r="AB27" i="202"/>
  <c r="AB26" i="202"/>
  <c r="AB25" i="202"/>
  <c r="AB24" i="202"/>
  <c r="AB23" i="202"/>
  <c r="AB22" i="202"/>
  <c r="AB21" i="202"/>
  <c r="AB20" i="202"/>
  <c r="AB19" i="202"/>
  <c r="AB18" i="202"/>
  <c r="G18" i="202"/>
  <c r="A18" i="202"/>
  <c r="AB17" i="202"/>
  <c r="AB16" i="202"/>
  <c r="AB15" i="202"/>
  <c r="D15" i="202"/>
  <c r="D14" i="202"/>
  <c r="O13" i="202"/>
  <c r="D13" i="202"/>
  <c r="O12" i="202"/>
  <c r="D12" i="202"/>
  <c r="O11" i="202"/>
  <c r="O10" i="202"/>
  <c r="D10" i="202"/>
  <c r="O9" i="202"/>
  <c r="D9" i="202"/>
  <c r="O8" i="202"/>
  <c r="D8" i="202"/>
  <c r="A7" i="202"/>
  <c r="A4" i="202"/>
  <c r="AB2" i="202"/>
  <c r="Y1" i="202"/>
  <c r="AD128" i="201"/>
  <c r="AB128" i="201"/>
  <c r="AD127" i="201"/>
  <c r="AB127" i="201"/>
  <c r="AD125" i="201"/>
  <c r="AB125" i="201"/>
  <c r="AD124" i="201"/>
  <c r="AB124" i="201"/>
  <c r="AB122" i="201"/>
  <c r="AB121" i="201"/>
  <c r="AB120" i="201"/>
  <c r="AB118" i="201"/>
  <c r="AF115" i="201"/>
  <c r="AD115" i="201"/>
  <c r="AB115" i="201"/>
  <c r="AF114" i="201"/>
  <c r="AD114" i="201"/>
  <c r="AB114" i="201"/>
  <c r="AD111" i="201"/>
  <c r="AB111" i="201"/>
  <c r="AD110" i="201"/>
  <c r="AB110" i="201"/>
  <c r="AD109" i="201"/>
  <c r="AB109" i="201"/>
  <c r="AD108" i="201"/>
  <c r="AB108" i="201"/>
  <c r="AD105" i="201"/>
  <c r="AB105" i="201"/>
  <c r="AD104" i="201"/>
  <c r="AB104" i="201"/>
  <c r="O90" i="201"/>
  <c r="N90" i="201"/>
  <c r="M90" i="201"/>
  <c r="L90" i="201"/>
  <c r="K90" i="201"/>
  <c r="AF9" i="201"/>
  <c r="G90" i="201"/>
  <c r="F90" i="201"/>
  <c r="AD9" i="201"/>
  <c r="E90" i="201"/>
  <c r="D90" i="201"/>
  <c r="AB9" i="201"/>
  <c r="C90" i="201"/>
  <c r="O89" i="201"/>
  <c r="N89" i="201"/>
  <c r="M89" i="201"/>
  <c r="L89" i="201"/>
  <c r="K89" i="201"/>
  <c r="AF8" i="201"/>
  <c r="G89" i="201"/>
  <c r="F89" i="201"/>
  <c r="AD8" i="201"/>
  <c r="E89" i="201"/>
  <c r="D89" i="201"/>
  <c r="AB8" i="201"/>
  <c r="C89" i="201"/>
  <c r="AF38" i="201"/>
  <c r="AD38" i="201"/>
  <c r="AB38" i="201"/>
  <c r="AF37" i="201"/>
  <c r="AD37" i="201"/>
  <c r="AB37" i="201"/>
  <c r="O88" i="201"/>
  <c r="N88" i="201"/>
  <c r="M88" i="201"/>
  <c r="L88" i="201"/>
  <c r="J88" i="201"/>
  <c r="AF7" i="201"/>
  <c r="G88" i="201"/>
  <c r="F88" i="201"/>
  <c r="AD7" i="201"/>
  <c r="E88" i="201"/>
  <c r="D88" i="201"/>
  <c r="AB7" i="201"/>
  <c r="C88" i="201"/>
  <c r="O87" i="201"/>
  <c r="N87" i="201"/>
  <c r="M87" i="201"/>
  <c r="L87" i="201"/>
  <c r="J87" i="201"/>
  <c r="AF6" i="201"/>
  <c r="G87" i="201"/>
  <c r="F87" i="201"/>
  <c r="AD6" i="201"/>
  <c r="E87" i="201"/>
  <c r="D87" i="201"/>
  <c r="AB6" i="201"/>
  <c r="C87" i="201"/>
  <c r="O86" i="201"/>
  <c r="N86" i="201"/>
  <c r="M86" i="201"/>
  <c r="L86" i="201"/>
  <c r="J86" i="201"/>
  <c r="AF5" i="201"/>
  <c r="G86" i="201"/>
  <c r="F86" i="201"/>
  <c r="AD5" i="201"/>
  <c r="E86" i="201"/>
  <c r="D86" i="201"/>
  <c r="AB5" i="201"/>
  <c r="C86" i="201"/>
  <c r="O85" i="201"/>
  <c r="N85" i="201"/>
  <c r="M85" i="201"/>
  <c r="L85" i="201"/>
  <c r="J85" i="201"/>
  <c r="AF4" i="201"/>
  <c r="G85" i="201"/>
  <c r="F85" i="201"/>
  <c r="AD4" i="201"/>
  <c r="E85" i="201"/>
  <c r="D85" i="201"/>
  <c r="AB4" i="201"/>
  <c r="C85" i="201"/>
  <c r="J82" i="201"/>
  <c r="S1" i="201"/>
  <c r="C82" i="201"/>
  <c r="A64" i="201"/>
  <c r="A49" i="201"/>
  <c r="AD42" i="201"/>
  <c r="AD41" i="201"/>
  <c r="AB34" i="201"/>
  <c r="AB33" i="201"/>
  <c r="AB32" i="201"/>
  <c r="AB31" i="201"/>
  <c r="A31" i="201"/>
  <c r="AB30" i="201"/>
  <c r="AB29" i="201"/>
  <c r="AB28" i="201"/>
  <c r="AB27" i="201"/>
  <c r="AB26" i="201"/>
  <c r="AB25" i="201"/>
  <c r="AB24" i="201"/>
  <c r="AB23" i="201"/>
  <c r="AB22" i="201"/>
  <c r="AB21" i="201"/>
  <c r="AB20" i="201"/>
  <c r="AB19" i="201"/>
  <c r="AB18" i="201"/>
  <c r="G18" i="201"/>
  <c r="A18" i="201"/>
  <c r="AB17" i="201"/>
  <c r="AB16" i="201"/>
  <c r="AB15" i="201"/>
  <c r="D15" i="201"/>
  <c r="D14" i="201"/>
  <c r="O13" i="201"/>
  <c r="D13" i="201"/>
  <c r="O12" i="201"/>
  <c r="D12" i="201"/>
  <c r="O11" i="201"/>
  <c r="O10" i="201"/>
  <c r="D10" i="201"/>
  <c r="O9" i="201"/>
  <c r="D9" i="201"/>
  <c r="O8" i="201"/>
  <c r="D8" i="201"/>
  <c r="A7" i="201"/>
  <c r="A4" i="201"/>
  <c r="AB2" i="201"/>
  <c r="Y1" i="201"/>
  <c r="AD128" i="200"/>
  <c r="AB128" i="200"/>
  <c r="AD127" i="200"/>
  <c r="AB127" i="200"/>
  <c r="AD125" i="200"/>
  <c r="AB125" i="200"/>
  <c r="AD124" i="200"/>
  <c r="AB124" i="200"/>
  <c r="AB122" i="200"/>
  <c r="AB121" i="200"/>
  <c r="AB120" i="200"/>
  <c r="AB118" i="200"/>
  <c r="AF115" i="200"/>
  <c r="AD115" i="200"/>
  <c r="AB115" i="200"/>
  <c r="AF114" i="200"/>
  <c r="AD114" i="200"/>
  <c r="AB114" i="200"/>
  <c r="AD111" i="200"/>
  <c r="AB111" i="200"/>
  <c r="AD110" i="200"/>
  <c r="AB110" i="200"/>
  <c r="AD109" i="200"/>
  <c r="AB109" i="200"/>
  <c r="AD108" i="200"/>
  <c r="AB108" i="200"/>
  <c r="AD105" i="200"/>
  <c r="AB105" i="200"/>
  <c r="AD104" i="200"/>
  <c r="AB104" i="200"/>
  <c r="O90" i="200"/>
  <c r="N90" i="200"/>
  <c r="M90" i="200"/>
  <c r="L90" i="200"/>
  <c r="K90" i="200"/>
  <c r="AF9" i="200"/>
  <c r="G90" i="200"/>
  <c r="F90" i="200"/>
  <c r="AD9" i="200"/>
  <c r="E90" i="200"/>
  <c r="D90" i="200"/>
  <c r="AB9" i="200"/>
  <c r="C90" i="200"/>
  <c r="O89" i="200"/>
  <c r="N89" i="200"/>
  <c r="M89" i="200"/>
  <c r="L89" i="200"/>
  <c r="K89" i="200"/>
  <c r="AF8" i="200"/>
  <c r="G89" i="200"/>
  <c r="F89" i="200"/>
  <c r="AD8" i="200"/>
  <c r="E89" i="200"/>
  <c r="D89" i="200"/>
  <c r="AB8" i="200"/>
  <c r="C89" i="200"/>
  <c r="AF38" i="200"/>
  <c r="AD38" i="200"/>
  <c r="AB38" i="200"/>
  <c r="AF37" i="200"/>
  <c r="AD37" i="200"/>
  <c r="AB37" i="200"/>
  <c r="O88" i="200"/>
  <c r="N88" i="200"/>
  <c r="M88" i="200"/>
  <c r="L88" i="200"/>
  <c r="J88" i="200"/>
  <c r="AF7" i="200"/>
  <c r="G88" i="200"/>
  <c r="F88" i="200"/>
  <c r="AD7" i="200"/>
  <c r="E88" i="200"/>
  <c r="D88" i="200"/>
  <c r="AB7" i="200"/>
  <c r="C88" i="200"/>
  <c r="O87" i="200"/>
  <c r="N87" i="200"/>
  <c r="M87" i="200"/>
  <c r="L87" i="200"/>
  <c r="J87" i="200"/>
  <c r="AF6" i="200"/>
  <c r="G87" i="200"/>
  <c r="F87" i="200"/>
  <c r="AD6" i="200"/>
  <c r="E87" i="200"/>
  <c r="D87" i="200"/>
  <c r="AB6" i="200"/>
  <c r="C87" i="200"/>
  <c r="O86" i="200"/>
  <c r="N86" i="200"/>
  <c r="M86" i="200"/>
  <c r="L86" i="200"/>
  <c r="J86" i="200"/>
  <c r="AF5" i="200"/>
  <c r="G86" i="200"/>
  <c r="F86" i="200"/>
  <c r="AD5" i="200"/>
  <c r="E86" i="200"/>
  <c r="D86" i="200"/>
  <c r="AB5" i="200"/>
  <c r="C86" i="200"/>
  <c r="O85" i="200"/>
  <c r="N85" i="200"/>
  <c r="M85" i="200"/>
  <c r="L85" i="200"/>
  <c r="J85" i="200"/>
  <c r="AF4" i="200"/>
  <c r="G85" i="200"/>
  <c r="F85" i="200"/>
  <c r="AD4" i="200"/>
  <c r="E85" i="200"/>
  <c r="D85" i="200"/>
  <c r="AB4" i="200"/>
  <c r="C85" i="200"/>
  <c r="J82" i="200"/>
  <c r="S1" i="200"/>
  <c r="C82" i="200"/>
  <c r="A64" i="200"/>
  <c r="A49" i="200"/>
  <c r="AD42" i="200"/>
  <c r="AD41" i="200"/>
  <c r="AB34" i="200"/>
  <c r="AB33" i="200"/>
  <c r="AB32" i="200"/>
  <c r="AB31" i="200"/>
  <c r="A31" i="200"/>
  <c r="AB30" i="200"/>
  <c r="AB29" i="200"/>
  <c r="AB28" i="200"/>
  <c r="AB27" i="200"/>
  <c r="AB26" i="200"/>
  <c r="AB25" i="200"/>
  <c r="AB24" i="200"/>
  <c r="AB23" i="200"/>
  <c r="AB22" i="200"/>
  <c r="AB21" i="200"/>
  <c r="AB20" i="200"/>
  <c r="AB19" i="200"/>
  <c r="AB18" i="200"/>
  <c r="G18" i="200"/>
  <c r="A18" i="200"/>
  <c r="AB17" i="200"/>
  <c r="AB16" i="200"/>
  <c r="AB15" i="200"/>
  <c r="D15" i="200"/>
  <c r="D14" i="200"/>
  <c r="O13" i="200"/>
  <c r="D13" i="200"/>
  <c r="O12" i="200"/>
  <c r="D12" i="200"/>
  <c r="O11" i="200"/>
  <c r="O10" i="200"/>
  <c r="D10" i="200"/>
  <c r="O9" i="200"/>
  <c r="D9" i="200"/>
  <c r="O8" i="200"/>
  <c r="D8" i="200"/>
  <c r="A7" i="200"/>
  <c r="A4" i="200"/>
  <c r="AB2" i="200"/>
  <c r="Y1" i="200"/>
  <c r="AD128" i="199"/>
  <c r="AB128" i="199"/>
  <c r="AD127" i="199"/>
  <c r="AB127" i="199"/>
  <c r="AD125" i="199"/>
  <c r="AB125" i="199"/>
  <c r="AD124" i="199"/>
  <c r="AB124" i="199"/>
  <c r="AB122" i="199"/>
  <c r="AB121" i="199"/>
  <c r="AB120" i="199"/>
  <c r="AB118" i="199"/>
  <c r="AF115" i="199"/>
  <c r="AD115" i="199"/>
  <c r="AB115" i="199"/>
  <c r="AF114" i="199"/>
  <c r="AD114" i="199"/>
  <c r="AB114" i="199"/>
  <c r="AD111" i="199"/>
  <c r="AB111" i="199"/>
  <c r="AD110" i="199"/>
  <c r="AB110" i="199"/>
  <c r="AD109" i="199"/>
  <c r="AB109" i="199"/>
  <c r="AD108" i="199"/>
  <c r="AB108" i="199"/>
  <c r="AD105" i="199"/>
  <c r="AB105" i="199"/>
  <c r="AD104" i="199"/>
  <c r="AB104" i="199"/>
  <c r="O90" i="199"/>
  <c r="N90" i="199"/>
  <c r="M90" i="199"/>
  <c r="L90" i="199"/>
  <c r="K90" i="199"/>
  <c r="AF9" i="199"/>
  <c r="G90" i="199"/>
  <c r="F90" i="199"/>
  <c r="AD9" i="199"/>
  <c r="E90" i="199"/>
  <c r="D90" i="199"/>
  <c r="AB9" i="199"/>
  <c r="C90" i="199"/>
  <c r="O89" i="199"/>
  <c r="N89" i="199"/>
  <c r="M89" i="199"/>
  <c r="L89" i="199"/>
  <c r="K89" i="199"/>
  <c r="AF8" i="199"/>
  <c r="G89" i="199"/>
  <c r="F89" i="199"/>
  <c r="AD8" i="199"/>
  <c r="E89" i="199"/>
  <c r="D89" i="199"/>
  <c r="AB8" i="199"/>
  <c r="C89" i="199"/>
  <c r="AF38" i="199"/>
  <c r="AD38" i="199"/>
  <c r="AB38" i="199"/>
  <c r="AF37" i="199"/>
  <c r="AD37" i="199"/>
  <c r="AB37" i="199"/>
  <c r="O88" i="199"/>
  <c r="N88" i="199"/>
  <c r="M88" i="199"/>
  <c r="L88" i="199"/>
  <c r="J88" i="199"/>
  <c r="AF7" i="199"/>
  <c r="G88" i="199"/>
  <c r="F88" i="199"/>
  <c r="AD7" i="199"/>
  <c r="E88" i="199"/>
  <c r="D88" i="199"/>
  <c r="AB7" i="199"/>
  <c r="C88" i="199"/>
  <c r="O87" i="199"/>
  <c r="N87" i="199"/>
  <c r="M87" i="199"/>
  <c r="L87" i="199"/>
  <c r="J87" i="199"/>
  <c r="AF6" i="199"/>
  <c r="G87" i="199"/>
  <c r="F87" i="199"/>
  <c r="AD6" i="199"/>
  <c r="E87" i="199"/>
  <c r="D87" i="199"/>
  <c r="AB6" i="199"/>
  <c r="C87" i="199"/>
  <c r="O86" i="199"/>
  <c r="N86" i="199"/>
  <c r="M86" i="199"/>
  <c r="L86" i="199"/>
  <c r="J86" i="199"/>
  <c r="AF5" i="199"/>
  <c r="G86" i="199"/>
  <c r="F86" i="199"/>
  <c r="AD5" i="199"/>
  <c r="E86" i="199"/>
  <c r="D86" i="199"/>
  <c r="AB5" i="199"/>
  <c r="C86" i="199"/>
  <c r="O85" i="199"/>
  <c r="N85" i="199"/>
  <c r="M85" i="199"/>
  <c r="L85" i="199"/>
  <c r="J85" i="199"/>
  <c r="AF4" i="199"/>
  <c r="G85" i="199"/>
  <c r="F85" i="199"/>
  <c r="AD4" i="199"/>
  <c r="E85" i="199"/>
  <c r="D85" i="199"/>
  <c r="AB4" i="199"/>
  <c r="C85" i="199"/>
  <c r="J82" i="199"/>
  <c r="S1" i="199"/>
  <c r="C82" i="199"/>
  <c r="A64" i="199"/>
  <c r="A49" i="199"/>
  <c r="AD42" i="199"/>
  <c r="AD41" i="199"/>
  <c r="AB34" i="199"/>
  <c r="AB33" i="199"/>
  <c r="AB32" i="199"/>
  <c r="AB31" i="199"/>
  <c r="A31" i="199"/>
  <c r="AB30" i="199"/>
  <c r="AB29" i="199"/>
  <c r="AB28" i="199"/>
  <c r="AB27" i="199"/>
  <c r="AB26" i="199"/>
  <c r="AB25" i="199"/>
  <c r="AB24" i="199"/>
  <c r="AB23" i="199"/>
  <c r="AB22" i="199"/>
  <c r="AB21" i="199"/>
  <c r="AB20" i="199"/>
  <c r="AB19" i="199"/>
  <c r="AB18" i="199"/>
  <c r="G18" i="199"/>
  <c r="A18" i="199"/>
  <c r="AB17" i="199"/>
  <c r="AB16" i="199"/>
  <c r="AB15" i="199"/>
  <c r="D15" i="199"/>
  <c r="D14" i="199"/>
  <c r="O13" i="199"/>
  <c r="D13" i="199"/>
  <c r="O12" i="199"/>
  <c r="D12" i="199"/>
  <c r="O11" i="199"/>
  <c r="O10" i="199"/>
  <c r="D10" i="199"/>
  <c r="O9" i="199"/>
  <c r="D9" i="199"/>
  <c r="O8" i="199"/>
  <c r="D8" i="199"/>
  <c r="A7" i="199"/>
  <c r="A4" i="199"/>
  <c r="AB2" i="199"/>
  <c r="Y1" i="199"/>
  <c r="AD128" i="198"/>
  <c r="AB128" i="198"/>
  <c r="AD127" i="198"/>
  <c r="AB127" i="198"/>
  <c r="AD125" i="198"/>
  <c r="AB125" i="198"/>
  <c r="AD124" i="198"/>
  <c r="AB124" i="198"/>
  <c r="AB122" i="198"/>
  <c r="AB121" i="198"/>
  <c r="AB120" i="198"/>
  <c r="AB118" i="198"/>
  <c r="AF115" i="198"/>
  <c r="AD115" i="198"/>
  <c r="AB115" i="198"/>
  <c r="AF114" i="198"/>
  <c r="AD114" i="198"/>
  <c r="AB114" i="198"/>
  <c r="AD111" i="198"/>
  <c r="AB111" i="198"/>
  <c r="AD110" i="198"/>
  <c r="AB110" i="198"/>
  <c r="AD109" i="198"/>
  <c r="AB109" i="198"/>
  <c r="AD108" i="198"/>
  <c r="AB108" i="198"/>
  <c r="AD105" i="198"/>
  <c r="AB105" i="198"/>
  <c r="AD104" i="198"/>
  <c r="AB104" i="198"/>
  <c r="O90" i="198"/>
  <c r="N90" i="198"/>
  <c r="M90" i="198"/>
  <c r="L90" i="198"/>
  <c r="K90" i="198"/>
  <c r="AF9" i="198"/>
  <c r="G90" i="198"/>
  <c r="F90" i="198"/>
  <c r="AD9" i="198"/>
  <c r="E90" i="198"/>
  <c r="D90" i="198"/>
  <c r="AB9" i="198"/>
  <c r="C90" i="198"/>
  <c r="O89" i="198"/>
  <c r="N89" i="198"/>
  <c r="M89" i="198"/>
  <c r="L89" i="198"/>
  <c r="K89" i="198"/>
  <c r="AF8" i="198"/>
  <c r="G89" i="198"/>
  <c r="F89" i="198"/>
  <c r="AD8" i="198"/>
  <c r="E89" i="198"/>
  <c r="D89" i="198"/>
  <c r="AB8" i="198"/>
  <c r="C89" i="198"/>
  <c r="AF38" i="198"/>
  <c r="AD38" i="198"/>
  <c r="AB38" i="198"/>
  <c r="AF37" i="198"/>
  <c r="AD37" i="198"/>
  <c r="AB37" i="198"/>
  <c r="O88" i="198"/>
  <c r="N88" i="198"/>
  <c r="M88" i="198"/>
  <c r="L88" i="198"/>
  <c r="J88" i="198"/>
  <c r="AF7" i="198"/>
  <c r="G88" i="198"/>
  <c r="F88" i="198"/>
  <c r="AD7" i="198"/>
  <c r="E88" i="198"/>
  <c r="D88" i="198"/>
  <c r="AB7" i="198"/>
  <c r="C88" i="198"/>
  <c r="O87" i="198"/>
  <c r="N87" i="198"/>
  <c r="M87" i="198"/>
  <c r="L87" i="198"/>
  <c r="J87" i="198"/>
  <c r="AF6" i="198"/>
  <c r="G87" i="198"/>
  <c r="F87" i="198"/>
  <c r="AD6" i="198"/>
  <c r="E87" i="198"/>
  <c r="D87" i="198"/>
  <c r="AB6" i="198"/>
  <c r="C87" i="198"/>
  <c r="O86" i="198"/>
  <c r="N86" i="198"/>
  <c r="M86" i="198"/>
  <c r="L86" i="198"/>
  <c r="J86" i="198"/>
  <c r="AF5" i="198"/>
  <c r="G86" i="198"/>
  <c r="F86" i="198"/>
  <c r="AD5" i="198"/>
  <c r="E86" i="198"/>
  <c r="D86" i="198"/>
  <c r="AB5" i="198"/>
  <c r="C86" i="198"/>
  <c r="O85" i="198"/>
  <c r="N85" i="198"/>
  <c r="M85" i="198"/>
  <c r="L85" i="198"/>
  <c r="J85" i="198"/>
  <c r="AF4" i="198"/>
  <c r="G85" i="198"/>
  <c r="F85" i="198"/>
  <c r="AD4" i="198"/>
  <c r="E85" i="198"/>
  <c r="D85" i="198"/>
  <c r="AB4" i="198"/>
  <c r="C85" i="198"/>
  <c r="J82" i="198"/>
  <c r="S1" i="198"/>
  <c r="C82" i="198"/>
  <c r="A64" i="198"/>
  <c r="A49" i="198"/>
  <c r="AD42" i="198"/>
  <c r="AD41" i="198"/>
  <c r="AB34" i="198"/>
  <c r="AB33" i="198"/>
  <c r="AB32" i="198"/>
  <c r="AB31" i="198"/>
  <c r="A31" i="198"/>
  <c r="AB30" i="198"/>
  <c r="AB29" i="198"/>
  <c r="AB28" i="198"/>
  <c r="AB27" i="198"/>
  <c r="AB26" i="198"/>
  <c r="AB25" i="198"/>
  <c r="AB24" i="198"/>
  <c r="AB23" i="198"/>
  <c r="AB22" i="198"/>
  <c r="AB21" i="198"/>
  <c r="AB20" i="198"/>
  <c r="AB19" i="198"/>
  <c r="AB18" i="198"/>
  <c r="G18" i="198"/>
  <c r="A18" i="198"/>
  <c r="AB17" i="198"/>
  <c r="AB16" i="198"/>
  <c r="AB15" i="198"/>
  <c r="D15" i="198"/>
  <c r="D14" i="198"/>
  <c r="O13" i="198"/>
  <c r="D13" i="198"/>
  <c r="O12" i="198"/>
  <c r="D12" i="198"/>
  <c r="O11" i="198"/>
  <c r="O10" i="198"/>
  <c r="D10" i="198"/>
  <c r="O9" i="198"/>
  <c r="D9" i="198"/>
  <c r="O8" i="198"/>
  <c r="D8" i="198"/>
  <c r="A7" i="198"/>
  <c r="A4" i="198"/>
  <c r="AB2" i="198"/>
  <c r="Y1" i="198"/>
  <c r="AD128" i="197"/>
  <c r="AB128" i="197"/>
  <c r="AD127" i="197"/>
  <c r="AB127" i="197"/>
  <c r="AD125" i="197"/>
  <c r="AB125" i="197"/>
  <c r="AD124" i="197"/>
  <c r="AB124" i="197"/>
  <c r="AB122" i="197"/>
  <c r="AB121" i="197"/>
  <c r="AB120" i="197"/>
  <c r="AB118" i="197"/>
  <c r="AF115" i="197"/>
  <c r="AD115" i="197"/>
  <c r="AB115" i="197"/>
  <c r="AF114" i="197"/>
  <c r="AD114" i="197"/>
  <c r="AB114" i="197"/>
  <c r="AD111" i="197"/>
  <c r="AB111" i="197"/>
  <c r="AD110" i="197"/>
  <c r="AB110" i="197"/>
  <c r="AD109" i="197"/>
  <c r="AB109" i="197"/>
  <c r="AD108" i="197"/>
  <c r="AB108" i="197"/>
  <c r="AD105" i="197"/>
  <c r="AB105" i="197"/>
  <c r="AD104" i="197"/>
  <c r="AB104" i="197"/>
  <c r="O90" i="197"/>
  <c r="N90" i="197"/>
  <c r="M90" i="197"/>
  <c r="L90" i="197"/>
  <c r="K90" i="197"/>
  <c r="AF9" i="197"/>
  <c r="G90" i="197"/>
  <c r="F90" i="197"/>
  <c r="AD9" i="197"/>
  <c r="E90" i="197"/>
  <c r="D90" i="197"/>
  <c r="AB9" i="197"/>
  <c r="C90" i="197"/>
  <c r="O89" i="197"/>
  <c r="N89" i="197"/>
  <c r="M89" i="197"/>
  <c r="L89" i="197"/>
  <c r="K89" i="197"/>
  <c r="AF8" i="197"/>
  <c r="G89" i="197"/>
  <c r="F89" i="197"/>
  <c r="AD8" i="197"/>
  <c r="E89" i="197"/>
  <c r="D89" i="197"/>
  <c r="AB8" i="197"/>
  <c r="C89" i="197"/>
  <c r="AF38" i="197"/>
  <c r="AD38" i="197"/>
  <c r="AB38" i="197"/>
  <c r="AF37" i="197"/>
  <c r="AD37" i="197"/>
  <c r="AB37" i="197"/>
  <c r="O88" i="197"/>
  <c r="N88" i="197"/>
  <c r="M88" i="197"/>
  <c r="L88" i="197"/>
  <c r="J88" i="197"/>
  <c r="AF7" i="197"/>
  <c r="G88" i="197"/>
  <c r="F88" i="197"/>
  <c r="AD7" i="197"/>
  <c r="E88" i="197"/>
  <c r="D88" i="197"/>
  <c r="AB7" i="197"/>
  <c r="C88" i="197"/>
  <c r="O87" i="197"/>
  <c r="N87" i="197"/>
  <c r="M87" i="197"/>
  <c r="L87" i="197"/>
  <c r="J87" i="197"/>
  <c r="AF6" i="197"/>
  <c r="G87" i="197"/>
  <c r="F87" i="197"/>
  <c r="AD6" i="197"/>
  <c r="E87" i="197"/>
  <c r="D87" i="197"/>
  <c r="AB6" i="197"/>
  <c r="C87" i="197"/>
  <c r="O86" i="197"/>
  <c r="N86" i="197"/>
  <c r="M86" i="197"/>
  <c r="L86" i="197"/>
  <c r="J86" i="197"/>
  <c r="AF5" i="197"/>
  <c r="G86" i="197"/>
  <c r="F86" i="197"/>
  <c r="AD5" i="197"/>
  <c r="E86" i="197"/>
  <c r="D86" i="197"/>
  <c r="AB5" i="197"/>
  <c r="C86" i="197"/>
  <c r="O85" i="197"/>
  <c r="N85" i="197"/>
  <c r="M85" i="197"/>
  <c r="L85" i="197"/>
  <c r="J85" i="197"/>
  <c r="AF4" i="197"/>
  <c r="G85" i="197"/>
  <c r="F85" i="197"/>
  <c r="AD4" i="197"/>
  <c r="E85" i="197"/>
  <c r="D85" i="197"/>
  <c r="AB4" i="197"/>
  <c r="C85" i="197"/>
  <c r="J82" i="197"/>
  <c r="S1" i="197"/>
  <c r="C82" i="197"/>
  <c r="A64" i="197"/>
  <c r="A49" i="197"/>
  <c r="AD42" i="197"/>
  <c r="AD41" i="197"/>
  <c r="AB34" i="197"/>
  <c r="AB33" i="197"/>
  <c r="AB32" i="197"/>
  <c r="AB31" i="197"/>
  <c r="A31" i="197"/>
  <c r="AB30" i="197"/>
  <c r="AB29" i="197"/>
  <c r="AB28" i="197"/>
  <c r="AB27" i="197"/>
  <c r="AB26" i="197"/>
  <c r="AB25" i="197"/>
  <c r="AB24" i="197"/>
  <c r="AB23" i="197"/>
  <c r="AB22" i="197"/>
  <c r="AB21" i="197"/>
  <c r="AB20" i="197"/>
  <c r="AB19" i="197"/>
  <c r="AB18" i="197"/>
  <c r="G18" i="197"/>
  <c r="A18" i="197"/>
  <c r="AB17" i="197"/>
  <c r="AB16" i="197"/>
  <c r="AB15" i="197"/>
  <c r="D15" i="197"/>
  <c r="D14" i="197"/>
  <c r="O13" i="197"/>
  <c r="D13" i="197"/>
  <c r="O12" i="197"/>
  <c r="D12" i="197"/>
  <c r="O11" i="197"/>
  <c r="O10" i="197"/>
  <c r="D10" i="197"/>
  <c r="O9" i="197"/>
  <c r="D9" i="197"/>
  <c r="O8" i="197"/>
  <c r="D8" i="197"/>
  <c r="A7" i="197"/>
  <c r="A4" i="197"/>
  <c r="AB2" i="197"/>
  <c r="Y1" i="197"/>
  <c r="AD128" i="196"/>
  <c r="AB128" i="196"/>
  <c r="AD127" i="196"/>
  <c r="AB127" i="196"/>
  <c r="AD125" i="196"/>
  <c r="AB125" i="196"/>
  <c r="AD124" i="196"/>
  <c r="AB124" i="196"/>
  <c r="AB122" i="196"/>
  <c r="AB121" i="196"/>
  <c r="AB120" i="196"/>
  <c r="AB118" i="196"/>
  <c r="AF115" i="196"/>
  <c r="AD115" i="196"/>
  <c r="AB115" i="196"/>
  <c r="AF114" i="196"/>
  <c r="AD114" i="196"/>
  <c r="AB114" i="196"/>
  <c r="AD111" i="196"/>
  <c r="AB111" i="196"/>
  <c r="AD110" i="196"/>
  <c r="AB110" i="196"/>
  <c r="AD109" i="196"/>
  <c r="AB109" i="196"/>
  <c r="AD108" i="196"/>
  <c r="AB108" i="196"/>
  <c r="AD105" i="196"/>
  <c r="AB105" i="196"/>
  <c r="AD104" i="196"/>
  <c r="AB104" i="196"/>
  <c r="O90" i="196"/>
  <c r="N90" i="196"/>
  <c r="M90" i="196"/>
  <c r="L90" i="196"/>
  <c r="K90" i="196"/>
  <c r="AF9" i="196"/>
  <c r="G90" i="196"/>
  <c r="F90" i="196"/>
  <c r="AD9" i="196"/>
  <c r="E90" i="196"/>
  <c r="D90" i="196"/>
  <c r="AB9" i="196"/>
  <c r="C90" i="196"/>
  <c r="O89" i="196"/>
  <c r="N89" i="196"/>
  <c r="M89" i="196"/>
  <c r="L89" i="196"/>
  <c r="K89" i="196"/>
  <c r="AF8" i="196"/>
  <c r="G89" i="196"/>
  <c r="F89" i="196"/>
  <c r="AD8" i="196"/>
  <c r="E89" i="196"/>
  <c r="D89" i="196"/>
  <c r="AB8" i="196"/>
  <c r="C89" i="196"/>
  <c r="AF38" i="196"/>
  <c r="AD38" i="196"/>
  <c r="AB38" i="196"/>
  <c r="AF37" i="196"/>
  <c r="AD37" i="196"/>
  <c r="AB37" i="196"/>
  <c r="O88" i="196"/>
  <c r="N88" i="196"/>
  <c r="M88" i="196"/>
  <c r="L88" i="196"/>
  <c r="J88" i="196"/>
  <c r="AF7" i="196"/>
  <c r="G88" i="196"/>
  <c r="F88" i="196"/>
  <c r="AD7" i="196"/>
  <c r="E88" i="196"/>
  <c r="D88" i="196"/>
  <c r="AB7" i="196"/>
  <c r="C88" i="196"/>
  <c r="O87" i="196"/>
  <c r="N87" i="196"/>
  <c r="M87" i="196"/>
  <c r="L87" i="196"/>
  <c r="J87" i="196"/>
  <c r="AF6" i="196"/>
  <c r="G87" i="196"/>
  <c r="F87" i="196"/>
  <c r="AD6" i="196"/>
  <c r="E87" i="196"/>
  <c r="D87" i="196"/>
  <c r="AB6" i="196"/>
  <c r="C87" i="196"/>
  <c r="O86" i="196"/>
  <c r="N86" i="196"/>
  <c r="M86" i="196"/>
  <c r="L86" i="196"/>
  <c r="J86" i="196"/>
  <c r="AF5" i="196"/>
  <c r="G86" i="196"/>
  <c r="F86" i="196"/>
  <c r="AD5" i="196"/>
  <c r="E86" i="196"/>
  <c r="D86" i="196"/>
  <c r="AB5" i="196"/>
  <c r="C86" i="196"/>
  <c r="O85" i="196"/>
  <c r="N85" i="196"/>
  <c r="M85" i="196"/>
  <c r="L85" i="196"/>
  <c r="J85" i="196"/>
  <c r="AF4" i="196"/>
  <c r="G85" i="196"/>
  <c r="F85" i="196"/>
  <c r="AD4" i="196"/>
  <c r="E85" i="196"/>
  <c r="D85" i="196"/>
  <c r="AB4" i="196"/>
  <c r="C85" i="196"/>
  <c r="J82" i="196"/>
  <c r="S1" i="196"/>
  <c r="C82" i="196"/>
  <c r="A64" i="196"/>
  <c r="A49" i="196"/>
  <c r="AD42" i="196"/>
  <c r="AD41" i="196"/>
  <c r="AB34" i="196"/>
  <c r="AB33" i="196"/>
  <c r="AB32" i="196"/>
  <c r="AB31" i="196"/>
  <c r="A31" i="196"/>
  <c r="AB30" i="196"/>
  <c r="AB29" i="196"/>
  <c r="AB28" i="196"/>
  <c r="AB27" i="196"/>
  <c r="AB26" i="196"/>
  <c r="AB25" i="196"/>
  <c r="AB24" i="196"/>
  <c r="AB23" i="196"/>
  <c r="AB22" i="196"/>
  <c r="AB21" i="196"/>
  <c r="AB20" i="196"/>
  <c r="AB19" i="196"/>
  <c r="AB18" i="196"/>
  <c r="G18" i="196"/>
  <c r="A18" i="196"/>
  <c r="AB17" i="196"/>
  <c r="AB16" i="196"/>
  <c r="AB15" i="196"/>
  <c r="D15" i="196"/>
  <c r="D14" i="196"/>
  <c r="O13" i="196"/>
  <c r="D13" i="196"/>
  <c r="O12" i="196"/>
  <c r="D12" i="196"/>
  <c r="O11" i="196"/>
  <c r="O10" i="196"/>
  <c r="D10" i="196"/>
  <c r="O9" i="196"/>
  <c r="D9" i="196"/>
  <c r="O8" i="196"/>
  <c r="D8" i="196"/>
  <c r="A7" i="196"/>
  <c r="A4" i="196"/>
  <c r="AB2" i="196"/>
  <c r="Y1" i="196"/>
  <c r="AD128" i="195"/>
  <c r="AB128" i="195"/>
  <c r="AD127" i="195"/>
  <c r="AB127" i="195"/>
  <c r="AD125" i="195"/>
  <c r="AB125" i="195"/>
  <c r="AD124" i="195"/>
  <c r="AB124" i="195"/>
  <c r="AB122" i="195"/>
  <c r="AB121" i="195"/>
  <c r="AB120" i="195"/>
  <c r="AB118" i="195"/>
  <c r="AF115" i="195"/>
  <c r="AD115" i="195"/>
  <c r="AB115" i="195"/>
  <c r="AF114" i="195"/>
  <c r="AD114" i="195"/>
  <c r="AB114" i="195"/>
  <c r="AD111" i="195"/>
  <c r="AB111" i="195"/>
  <c r="AD110" i="195"/>
  <c r="AB110" i="195"/>
  <c r="AD109" i="195"/>
  <c r="AB109" i="195"/>
  <c r="AD108" i="195"/>
  <c r="AB108" i="195"/>
  <c r="AD105" i="195"/>
  <c r="AB105" i="195"/>
  <c r="AD104" i="195"/>
  <c r="AB104" i="195"/>
  <c r="O90" i="195"/>
  <c r="N90" i="195"/>
  <c r="M90" i="195"/>
  <c r="L90" i="195"/>
  <c r="K90" i="195"/>
  <c r="AF9" i="195"/>
  <c r="G90" i="195"/>
  <c r="F90" i="195"/>
  <c r="AD9" i="195"/>
  <c r="E90" i="195"/>
  <c r="D90" i="195"/>
  <c r="AB9" i="195"/>
  <c r="C90" i="195"/>
  <c r="O89" i="195"/>
  <c r="N89" i="195"/>
  <c r="M89" i="195"/>
  <c r="L89" i="195"/>
  <c r="K89" i="195"/>
  <c r="AF8" i="195"/>
  <c r="G89" i="195"/>
  <c r="F89" i="195"/>
  <c r="AD8" i="195"/>
  <c r="E89" i="195"/>
  <c r="D89" i="195"/>
  <c r="AB8" i="195"/>
  <c r="C89" i="195"/>
  <c r="AF38" i="195"/>
  <c r="AD38" i="195"/>
  <c r="AB38" i="195"/>
  <c r="AF37" i="195"/>
  <c r="AD37" i="195"/>
  <c r="AB37" i="195"/>
  <c r="O88" i="195"/>
  <c r="N88" i="195"/>
  <c r="M88" i="195"/>
  <c r="L88" i="195"/>
  <c r="J88" i="195"/>
  <c r="AF7" i="195"/>
  <c r="G88" i="195"/>
  <c r="F88" i="195"/>
  <c r="AD7" i="195"/>
  <c r="E88" i="195"/>
  <c r="D88" i="195"/>
  <c r="AB7" i="195"/>
  <c r="C88" i="195"/>
  <c r="O87" i="195"/>
  <c r="N87" i="195"/>
  <c r="M87" i="195"/>
  <c r="L87" i="195"/>
  <c r="J87" i="195"/>
  <c r="AF6" i="195"/>
  <c r="G87" i="195"/>
  <c r="F87" i="195"/>
  <c r="AD6" i="195"/>
  <c r="E87" i="195"/>
  <c r="D87" i="195"/>
  <c r="AB6" i="195"/>
  <c r="C87" i="195"/>
  <c r="O86" i="195"/>
  <c r="N86" i="195"/>
  <c r="M86" i="195"/>
  <c r="L86" i="195"/>
  <c r="J86" i="195"/>
  <c r="AF5" i="195"/>
  <c r="G86" i="195"/>
  <c r="F86" i="195"/>
  <c r="AD5" i="195"/>
  <c r="E86" i="195"/>
  <c r="D86" i="195"/>
  <c r="AB5" i="195"/>
  <c r="C86" i="195"/>
  <c r="O85" i="195"/>
  <c r="N85" i="195"/>
  <c r="M85" i="195"/>
  <c r="L85" i="195"/>
  <c r="J85" i="195"/>
  <c r="AF4" i="195"/>
  <c r="G85" i="195"/>
  <c r="F85" i="195"/>
  <c r="AD4" i="195"/>
  <c r="E85" i="195"/>
  <c r="D85" i="195"/>
  <c r="AB4" i="195"/>
  <c r="C85" i="195"/>
  <c r="J82" i="195"/>
  <c r="S1" i="195"/>
  <c r="C82" i="195"/>
  <c r="A64" i="195"/>
  <c r="A49" i="195"/>
  <c r="AD42" i="195"/>
  <c r="AD41" i="195"/>
  <c r="AB34" i="195"/>
  <c r="AB33" i="195"/>
  <c r="AB32" i="195"/>
  <c r="AB31" i="195"/>
  <c r="A31" i="195"/>
  <c r="AB30" i="195"/>
  <c r="AB29" i="195"/>
  <c r="AB28" i="195"/>
  <c r="AB27" i="195"/>
  <c r="AB26" i="195"/>
  <c r="AB25" i="195"/>
  <c r="AB24" i="195"/>
  <c r="AB23" i="195"/>
  <c r="AB22" i="195"/>
  <c r="AB21" i="195"/>
  <c r="AB20" i="195"/>
  <c r="AB19" i="195"/>
  <c r="AB18" i="195"/>
  <c r="G18" i="195"/>
  <c r="A18" i="195"/>
  <c r="AB17" i="195"/>
  <c r="AB16" i="195"/>
  <c r="AB15" i="195"/>
  <c r="D15" i="195"/>
  <c r="D14" i="195"/>
  <c r="O13" i="195"/>
  <c r="D13" i="195"/>
  <c r="O12" i="195"/>
  <c r="D12" i="195"/>
  <c r="O11" i="195"/>
  <c r="O10" i="195"/>
  <c r="D10" i="195"/>
  <c r="O9" i="195"/>
  <c r="D9" i="195"/>
  <c r="O8" i="195"/>
  <c r="D8" i="195"/>
  <c r="A7" i="195"/>
  <c r="A4" i="195"/>
  <c r="AB2" i="195"/>
  <c r="Y1" i="195"/>
  <c r="AD128" i="194"/>
  <c r="AB128" i="194"/>
  <c r="AD127" i="194"/>
  <c r="AB127" i="194"/>
  <c r="AD125" i="194"/>
  <c r="AB125" i="194"/>
  <c r="AD124" i="194"/>
  <c r="AB124" i="194"/>
  <c r="AB122" i="194"/>
  <c r="AB121" i="194"/>
  <c r="AB120" i="194"/>
  <c r="AB118" i="194"/>
  <c r="AF115" i="194"/>
  <c r="AD115" i="194"/>
  <c r="AB115" i="194"/>
  <c r="AF114" i="194"/>
  <c r="AD114" i="194"/>
  <c r="AB114" i="194"/>
  <c r="AD111" i="194"/>
  <c r="AB111" i="194"/>
  <c r="AD110" i="194"/>
  <c r="AB110" i="194"/>
  <c r="AD109" i="194"/>
  <c r="AB109" i="194"/>
  <c r="AD108" i="194"/>
  <c r="AB108" i="194"/>
  <c r="AD105" i="194"/>
  <c r="AB105" i="194"/>
  <c r="AD104" i="194"/>
  <c r="AB104" i="194"/>
  <c r="O90" i="194"/>
  <c r="N90" i="194"/>
  <c r="M90" i="194"/>
  <c r="L90" i="194"/>
  <c r="K90" i="194"/>
  <c r="AF9" i="194"/>
  <c r="G90" i="194"/>
  <c r="F90" i="194"/>
  <c r="AD9" i="194"/>
  <c r="E90" i="194"/>
  <c r="D90" i="194"/>
  <c r="AB9" i="194"/>
  <c r="C90" i="194"/>
  <c r="O89" i="194"/>
  <c r="N89" i="194"/>
  <c r="M89" i="194"/>
  <c r="L89" i="194"/>
  <c r="K89" i="194"/>
  <c r="AF8" i="194"/>
  <c r="G89" i="194"/>
  <c r="F89" i="194"/>
  <c r="AD8" i="194"/>
  <c r="E89" i="194"/>
  <c r="D89" i="194"/>
  <c r="AB8" i="194"/>
  <c r="C89" i="194"/>
  <c r="AF38" i="194"/>
  <c r="AD38" i="194"/>
  <c r="AB38" i="194"/>
  <c r="AF37" i="194"/>
  <c r="AD37" i="194"/>
  <c r="AB37" i="194"/>
  <c r="O88" i="194"/>
  <c r="N88" i="194"/>
  <c r="M88" i="194"/>
  <c r="L88" i="194"/>
  <c r="J88" i="194"/>
  <c r="AF7" i="194"/>
  <c r="G88" i="194"/>
  <c r="F88" i="194"/>
  <c r="AD7" i="194"/>
  <c r="E88" i="194"/>
  <c r="D88" i="194"/>
  <c r="AB7" i="194"/>
  <c r="C88" i="194"/>
  <c r="O87" i="194"/>
  <c r="N87" i="194"/>
  <c r="M87" i="194"/>
  <c r="L87" i="194"/>
  <c r="J87" i="194"/>
  <c r="AF6" i="194"/>
  <c r="G87" i="194"/>
  <c r="F87" i="194"/>
  <c r="AD6" i="194"/>
  <c r="E87" i="194"/>
  <c r="D87" i="194"/>
  <c r="AB6" i="194"/>
  <c r="C87" i="194"/>
  <c r="O86" i="194"/>
  <c r="N86" i="194"/>
  <c r="M86" i="194"/>
  <c r="L86" i="194"/>
  <c r="J86" i="194"/>
  <c r="AF5" i="194"/>
  <c r="G86" i="194"/>
  <c r="F86" i="194"/>
  <c r="AD5" i="194"/>
  <c r="E86" i="194"/>
  <c r="D86" i="194"/>
  <c r="AB5" i="194"/>
  <c r="C86" i="194"/>
  <c r="O85" i="194"/>
  <c r="N85" i="194"/>
  <c r="M85" i="194"/>
  <c r="L85" i="194"/>
  <c r="J85" i="194"/>
  <c r="AF4" i="194"/>
  <c r="G85" i="194"/>
  <c r="F85" i="194"/>
  <c r="AD4" i="194"/>
  <c r="E85" i="194"/>
  <c r="D85" i="194"/>
  <c r="AB4" i="194"/>
  <c r="C85" i="194"/>
  <c r="J82" i="194"/>
  <c r="S1" i="194"/>
  <c r="C82" i="194"/>
  <c r="A64" i="194"/>
  <c r="A49" i="194"/>
  <c r="AD42" i="194"/>
  <c r="AD41" i="194"/>
  <c r="AB34" i="194"/>
  <c r="AB33" i="194"/>
  <c r="AB32" i="194"/>
  <c r="AB31" i="194"/>
  <c r="A31" i="194"/>
  <c r="AB30" i="194"/>
  <c r="AB29" i="194"/>
  <c r="AB28" i="194"/>
  <c r="AB27" i="194"/>
  <c r="AB26" i="194"/>
  <c r="AB25" i="194"/>
  <c r="AB24" i="194"/>
  <c r="AB23" i="194"/>
  <c r="AB22" i="194"/>
  <c r="AB21" i="194"/>
  <c r="AB20" i="194"/>
  <c r="AB19" i="194"/>
  <c r="AB18" i="194"/>
  <c r="G18" i="194"/>
  <c r="A18" i="194"/>
  <c r="AB17" i="194"/>
  <c r="AB16" i="194"/>
  <c r="AB15" i="194"/>
  <c r="D15" i="194"/>
  <c r="D14" i="194"/>
  <c r="O13" i="194"/>
  <c r="D13" i="194"/>
  <c r="O12" i="194"/>
  <c r="D12" i="194"/>
  <c r="O11" i="194"/>
  <c r="O10" i="194"/>
  <c r="D10" i="194"/>
  <c r="O9" i="194"/>
  <c r="D9" i="194"/>
  <c r="O8" i="194"/>
  <c r="D8" i="194"/>
  <c r="A7" i="194"/>
  <c r="A4" i="194"/>
  <c r="AB2" i="194"/>
  <c r="Y1" i="194"/>
  <c r="AD128" i="193"/>
  <c r="AB128" i="193"/>
  <c r="AD127" i="193"/>
  <c r="AB127" i="193"/>
  <c r="AD125" i="193"/>
  <c r="AB125" i="193"/>
  <c r="AD124" i="193"/>
  <c r="AB124" i="193"/>
  <c r="AB122" i="193"/>
  <c r="AB121" i="193"/>
  <c r="AB120" i="193"/>
  <c r="AB118" i="193"/>
  <c r="AF115" i="193"/>
  <c r="AD115" i="193"/>
  <c r="AB115" i="193"/>
  <c r="AF114" i="193"/>
  <c r="AD114" i="193"/>
  <c r="AB114" i="193"/>
  <c r="AD111" i="193"/>
  <c r="AB111" i="193"/>
  <c r="AD110" i="193"/>
  <c r="AB110" i="193"/>
  <c r="AD109" i="193"/>
  <c r="AB109" i="193"/>
  <c r="AD108" i="193"/>
  <c r="AB108" i="193"/>
  <c r="AD105" i="193"/>
  <c r="AB105" i="193"/>
  <c r="AD104" i="193"/>
  <c r="AB104" i="193"/>
  <c r="O90" i="193"/>
  <c r="N90" i="193"/>
  <c r="M90" i="193"/>
  <c r="L90" i="193"/>
  <c r="K90" i="193"/>
  <c r="AF9" i="193"/>
  <c r="G90" i="193"/>
  <c r="F90" i="193"/>
  <c r="AD9" i="193"/>
  <c r="E90" i="193"/>
  <c r="D90" i="193"/>
  <c r="AB9" i="193"/>
  <c r="C90" i="193"/>
  <c r="O89" i="193"/>
  <c r="N89" i="193"/>
  <c r="M89" i="193"/>
  <c r="L89" i="193"/>
  <c r="K89" i="193"/>
  <c r="AF8" i="193"/>
  <c r="G89" i="193"/>
  <c r="F89" i="193"/>
  <c r="AD8" i="193"/>
  <c r="E89" i="193"/>
  <c r="D89" i="193"/>
  <c r="AB8" i="193"/>
  <c r="C89" i="193"/>
  <c r="AF38" i="193"/>
  <c r="AD38" i="193"/>
  <c r="AB38" i="193"/>
  <c r="AF37" i="193"/>
  <c r="AD37" i="193"/>
  <c r="AB37" i="193"/>
  <c r="O88" i="193"/>
  <c r="N88" i="193"/>
  <c r="M88" i="193"/>
  <c r="L88" i="193"/>
  <c r="J88" i="193"/>
  <c r="AF7" i="193"/>
  <c r="G88" i="193"/>
  <c r="F88" i="193"/>
  <c r="AD7" i="193"/>
  <c r="E88" i="193"/>
  <c r="D88" i="193"/>
  <c r="AB7" i="193"/>
  <c r="C88" i="193"/>
  <c r="O87" i="193"/>
  <c r="N87" i="193"/>
  <c r="M87" i="193"/>
  <c r="L87" i="193"/>
  <c r="J87" i="193"/>
  <c r="AF6" i="193"/>
  <c r="G87" i="193"/>
  <c r="F87" i="193"/>
  <c r="AD6" i="193"/>
  <c r="E87" i="193"/>
  <c r="D87" i="193"/>
  <c r="AB6" i="193"/>
  <c r="C87" i="193"/>
  <c r="O86" i="193"/>
  <c r="N86" i="193"/>
  <c r="M86" i="193"/>
  <c r="L86" i="193"/>
  <c r="J86" i="193"/>
  <c r="AF5" i="193"/>
  <c r="G86" i="193"/>
  <c r="F86" i="193"/>
  <c r="AD5" i="193"/>
  <c r="E86" i="193"/>
  <c r="D86" i="193"/>
  <c r="AB5" i="193"/>
  <c r="C86" i="193"/>
  <c r="O85" i="193"/>
  <c r="N85" i="193"/>
  <c r="M85" i="193"/>
  <c r="L85" i="193"/>
  <c r="J85" i="193"/>
  <c r="AF4" i="193"/>
  <c r="G85" i="193"/>
  <c r="F85" i="193"/>
  <c r="AD4" i="193"/>
  <c r="E85" i="193"/>
  <c r="D85" i="193"/>
  <c r="AB4" i="193"/>
  <c r="C85" i="193"/>
  <c r="J82" i="193"/>
  <c r="S1" i="193"/>
  <c r="C82" i="193"/>
  <c r="A64" i="193"/>
  <c r="A49" i="193"/>
  <c r="AD42" i="193"/>
  <c r="AD41" i="193"/>
  <c r="AB34" i="193"/>
  <c r="AB33" i="193"/>
  <c r="AB32" i="193"/>
  <c r="AB31" i="193"/>
  <c r="A31" i="193"/>
  <c r="AB30" i="193"/>
  <c r="AB29" i="193"/>
  <c r="AB28" i="193"/>
  <c r="AB27" i="193"/>
  <c r="AB26" i="193"/>
  <c r="AB25" i="193"/>
  <c r="AB24" i="193"/>
  <c r="AB23" i="193"/>
  <c r="AB22" i="193"/>
  <c r="AB21" i="193"/>
  <c r="AB20" i="193"/>
  <c r="AB19" i="193"/>
  <c r="AB18" i="193"/>
  <c r="G18" i="193"/>
  <c r="A18" i="193"/>
  <c r="AB17" i="193"/>
  <c r="AB16" i="193"/>
  <c r="AB15" i="193"/>
  <c r="D15" i="193"/>
  <c r="D14" i="193"/>
  <c r="O13" i="193"/>
  <c r="D13" i="193"/>
  <c r="O12" i="193"/>
  <c r="D12" i="193"/>
  <c r="O11" i="193"/>
  <c r="O10" i="193"/>
  <c r="D10" i="193"/>
  <c r="O9" i="193"/>
  <c r="D9" i="193"/>
  <c r="O8" i="193"/>
  <c r="D8" i="193"/>
  <c r="A7" i="193"/>
  <c r="A4" i="193"/>
  <c r="AB2" i="193"/>
  <c r="Y1" i="193"/>
  <c r="AD128" i="192"/>
  <c r="AB128" i="192"/>
  <c r="AD127" i="192"/>
  <c r="AB127" i="192"/>
  <c r="AD125" i="192"/>
  <c r="AB125" i="192"/>
  <c r="AD124" i="192"/>
  <c r="AB124" i="192"/>
  <c r="AB122" i="192"/>
  <c r="AB121" i="192"/>
  <c r="AB120" i="192"/>
  <c r="AB118" i="192"/>
  <c r="AF115" i="192"/>
  <c r="AD115" i="192"/>
  <c r="AB115" i="192"/>
  <c r="AF114" i="192"/>
  <c r="AD114" i="192"/>
  <c r="AB114" i="192"/>
  <c r="AD111" i="192"/>
  <c r="AB111" i="192"/>
  <c r="AD110" i="192"/>
  <c r="AB110" i="192"/>
  <c r="AD109" i="192"/>
  <c r="AB109" i="192"/>
  <c r="AD108" i="192"/>
  <c r="AB108" i="192"/>
  <c r="AD105" i="192"/>
  <c r="AB105" i="192"/>
  <c r="AD104" i="192"/>
  <c r="AB104" i="192"/>
  <c r="O90" i="192"/>
  <c r="N90" i="192"/>
  <c r="M90" i="192"/>
  <c r="L90" i="192"/>
  <c r="K90" i="192"/>
  <c r="AF9" i="192"/>
  <c r="G90" i="192"/>
  <c r="F90" i="192"/>
  <c r="AD9" i="192"/>
  <c r="E90" i="192"/>
  <c r="D90" i="192"/>
  <c r="AB9" i="192"/>
  <c r="C90" i="192"/>
  <c r="O89" i="192"/>
  <c r="N89" i="192"/>
  <c r="M89" i="192"/>
  <c r="L89" i="192"/>
  <c r="K89" i="192"/>
  <c r="AF8" i="192"/>
  <c r="G89" i="192"/>
  <c r="F89" i="192"/>
  <c r="AD8" i="192"/>
  <c r="E89" i="192"/>
  <c r="D89" i="192"/>
  <c r="AB8" i="192"/>
  <c r="C89" i="192"/>
  <c r="AF38" i="192"/>
  <c r="AD38" i="192"/>
  <c r="AB38" i="192"/>
  <c r="AF37" i="192"/>
  <c r="AD37" i="192"/>
  <c r="AB37" i="192"/>
  <c r="O88" i="192"/>
  <c r="N88" i="192"/>
  <c r="M88" i="192"/>
  <c r="L88" i="192"/>
  <c r="J88" i="192"/>
  <c r="AF7" i="192"/>
  <c r="G88" i="192"/>
  <c r="F88" i="192"/>
  <c r="AD7" i="192"/>
  <c r="E88" i="192"/>
  <c r="D88" i="192"/>
  <c r="AB7" i="192"/>
  <c r="C88" i="192"/>
  <c r="O87" i="192"/>
  <c r="N87" i="192"/>
  <c r="M87" i="192"/>
  <c r="L87" i="192"/>
  <c r="J87" i="192"/>
  <c r="AF6" i="192"/>
  <c r="G87" i="192"/>
  <c r="F87" i="192"/>
  <c r="AD6" i="192"/>
  <c r="E87" i="192"/>
  <c r="D87" i="192"/>
  <c r="AB6" i="192"/>
  <c r="C87" i="192"/>
  <c r="O86" i="192"/>
  <c r="N86" i="192"/>
  <c r="M86" i="192"/>
  <c r="L86" i="192"/>
  <c r="J86" i="192"/>
  <c r="AF5" i="192"/>
  <c r="G86" i="192"/>
  <c r="F86" i="192"/>
  <c r="AD5" i="192"/>
  <c r="E86" i="192"/>
  <c r="D86" i="192"/>
  <c r="AB5" i="192"/>
  <c r="C86" i="192"/>
  <c r="O85" i="192"/>
  <c r="N85" i="192"/>
  <c r="M85" i="192"/>
  <c r="L85" i="192"/>
  <c r="J85" i="192"/>
  <c r="AF4" i="192"/>
  <c r="G85" i="192"/>
  <c r="F85" i="192"/>
  <c r="AD4" i="192"/>
  <c r="E85" i="192"/>
  <c r="D85" i="192"/>
  <c r="AB4" i="192"/>
  <c r="C85" i="192"/>
  <c r="J82" i="192"/>
  <c r="S1" i="192"/>
  <c r="C82" i="192"/>
  <c r="A64" i="192"/>
  <c r="A49" i="192"/>
  <c r="AD42" i="192"/>
  <c r="AD41" i="192"/>
  <c r="AB34" i="192"/>
  <c r="AB33" i="192"/>
  <c r="AB32" i="192"/>
  <c r="AB31" i="192"/>
  <c r="A31" i="192"/>
  <c r="AB30" i="192"/>
  <c r="AB29" i="192"/>
  <c r="AB28" i="192"/>
  <c r="AB27" i="192"/>
  <c r="AB26" i="192"/>
  <c r="AB25" i="192"/>
  <c r="AB24" i="192"/>
  <c r="AB23" i="192"/>
  <c r="AB22" i="192"/>
  <c r="AB21" i="192"/>
  <c r="AB20" i="192"/>
  <c r="AB19" i="192"/>
  <c r="AB18" i="192"/>
  <c r="G18" i="192"/>
  <c r="A18" i="192"/>
  <c r="AB17" i="192"/>
  <c r="AB16" i="192"/>
  <c r="AB15" i="192"/>
  <c r="D15" i="192"/>
  <c r="D14" i="192"/>
  <c r="O13" i="192"/>
  <c r="D13" i="192"/>
  <c r="O12" i="192"/>
  <c r="D12" i="192"/>
  <c r="O11" i="192"/>
  <c r="O10" i="192"/>
  <c r="D10" i="192"/>
  <c r="O9" i="192"/>
  <c r="D9" i="192"/>
  <c r="O8" i="192"/>
  <c r="D8" i="192"/>
  <c r="A7" i="192"/>
  <c r="A4" i="192"/>
  <c r="AB2" i="192"/>
  <c r="Y1" i="192"/>
  <c r="AD128" i="191"/>
  <c r="AB128" i="191"/>
  <c r="AD127" i="191"/>
  <c r="AB127" i="191"/>
  <c r="AD125" i="191"/>
  <c r="AB125" i="191"/>
  <c r="AD124" i="191"/>
  <c r="AB124" i="191"/>
  <c r="AB122" i="191"/>
  <c r="AB121" i="191"/>
  <c r="AB120" i="191"/>
  <c r="AB118" i="191"/>
  <c r="AF115" i="191"/>
  <c r="AD115" i="191"/>
  <c r="AB115" i="191"/>
  <c r="AF114" i="191"/>
  <c r="AD114" i="191"/>
  <c r="AB114" i="191"/>
  <c r="AD111" i="191"/>
  <c r="AB111" i="191"/>
  <c r="AD110" i="191"/>
  <c r="AB110" i="191"/>
  <c r="AD109" i="191"/>
  <c r="AB109" i="191"/>
  <c r="AD108" i="191"/>
  <c r="AB108" i="191"/>
  <c r="AD105" i="191"/>
  <c r="AB105" i="191"/>
  <c r="AD104" i="191"/>
  <c r="AB104" i="191"/>
  <c r="O90" i="191"/>
  <c r="N90" i="191"/>
  <c r="M90" i="191"/>
  <c r="L90" i="191"/>
  <c r="K90" i="191"/>
  <c r="AF9" i="191"/>
  <c r="G90" i="191"/>
  <c r="F90" i="191"/>
  <c r="AD9" i="191"/>
  <c r="E90" i="191"/>
  <c r="D90" i="191"/>
  <c r="AB9" i="191"/>
  <c r="C90" i="191"/>
  <c r="O89" i="191"/>
  <c r="N89" i="191"/>
  <c r="M89" i="191"/>
  <c r="L89" i="191"/>
  <c r="K89" i="191"/>
  <c r="AF8" i="191"/>
  <c r="G89" i="191"/>
  <c r="F89" i="191"/>
  <c r="AD8" i="191"/>
  <c r="E89" i="191"/>
  <c r="D89" i="191"/>
  <c r="AB8" i="191"/>
  <c r="C89" i="191"/>
  <c r="AF38" i="191"/>
  <c r="AD38" i="191"/>
  <c r="AB38" i="191"/>
  <c r="AF37" i="191"/>
  <c r="AD37" i="191"/>
  <c r="AB37" i="191"/>
  <c r="O88" i="191"/>
  <c r="N88" i="191"/>
  <c r="M88" i="191"/>
  <c r="L88" i="191"/>
  <c r="J88" i="191"/>
  <c r="AF7" i="191"/>
  <c r="G88" i="191"/>
  <c r="F88" i="191"/>
  <c r="AD7" i="191"/>
  <c r="E88" i="191"/>
  <c r="D88" i="191"/>
  <c r="AB7" i="191"/>
  <c r="C88" i="191"/>
  <c r="O87" i="191"/>
  <c r="N87" i="191"/>
  <c r="M87" i="191"/>
  <c r="L87" i="191"/>
  <c r="J87" i="191"/>
  <c r="AF6" i="191"/>
  <c r="G87" i="191"/>
  <c r="F87" i="191"/>
  <c r="AD6" i="191"/>
  <c r="E87" i="191"/>
  <c r="D87" i="191"/>
  <c r="AB6" i="191"/>
  <c r="C87" i="191"/>
  <c r="O86" i="191"/>
  <c r="N86" i="191"/>
  <c r="M86" i="191"/>
  <c r="L86" i="191"/>
  <c r="J86" i="191"/>
  <c r="AF5" i="191"/>
  <c r="G86" i="191"/>
  <c r="F86" i="191"/>
  <c r="AD5" i="191"/>
  <c r="E86" i="191"/>
  <c r="D86" i="191"/>
  <c r="AB5" i="191"/>
  <c r="C86" i="191"/>
  <c r="O85" i="191"/>
  <c r="N85" i="191"/>
  <c r="M85" i="191"/>
  <c r="L85" i="191"/>
  <c r="J85" i="191"/>
  <c r="AF4" i="191"/>
  <c r="G85" i="191"/>
  <c r="F85" i="191"/>
  <c r="AD4" i="191"/>
  <c r="E85" i="191"/>
  <c r="D85" i="191"/>
  <c r="AB4" i="191"/>
  <c r="C85" i="191"/>
  <c r="J82" i="191"/>
  <c r="S1" i="191"/>
  <c r="C82" i="191"/>
  <c r="A64" i="191"/>
  <c r="A49" i="191"/>
  <c r="AD42" i="191"/>
  <c r="AD41" i="191"/>
  <c r="AB34" i="191"/>
  <c r="AB33" i="191"/>
  <c r="AB32" i="191"/>
  <c r="AB31" i="191"/>
  <c r="A31" i="191"/>
  <c r="AB30" i="191"/>
  <c r="AB29" i="191"/>
  <c r="AB28" i="191"/>
  <c r="AB27" i="191"/>
  <c r="AB26" i="191"/>
  <c r="AB25" i="191"/>
  <c r="AB24" i="191"/>
  <c r="AB23" i="191"/>
  <c r="AB22" i="191"/>
  <c r="AB21" i="191"/>
  <c r="AB20" i="191"/>
  <c r="AB19" i="191"/>
  <c r="AB18" i="191"/>
  <c r="G18" i="191"/>
  <c r="A18" i="191"/>
  <c r="AB17" i="191"/>
  <c r="AB16" i="191"/>
  <c r="AB15" i="191"/>
  <c r="D15" i="191"/>
  <c r="D14" i="191"/>
  <c r="O13" i="191"/>
  <c r="D13" i="191"/>
  <c r="O12" i="191"/>
  <c r="D12" i="191"/>
  <c r="O11" i="191"/>
  <c r="O10" i="191"/>
  <c r="D10" i="191"/>
  <c r="O9" i="191"/>
  <c r="D9" i="191"/>
  <c r="O8" i="191"/>
  <c r="D8" i="191"/>
  <c r="A7" i="191"/>
  <c r="A4" i="191"/>
  <c r="AB2" i="191"/>
  <c r="Y1" i="191"/>
  <c r="AD128" i="190"/>
  <c r="AB128" i="190"/>
  <c r="AD127" i="190"/>
  <c r="AB127" i="190"/>
  <c r="AD125" i="190"/>
  <c r="AB125" i="190"/>
  <c r="AD124" i="190"/>
  <c r="AB124" i="190"/>
  <c r="AB122" i="190"/>
  <c r="AB121" i="190"/>
  <c r="AB120" i="190"/>
  <c r="AB118" i="190"/>
  <c r="AF115" i="190"/>
  <c r="AD115" i="190"/>
  <c r="AB115" i="190"/>
  <c r="AF114" i="190"/>
  <c r="AD114" i="190"/>
  <c r="AB114" i="190"/>
  <c r="AD111" i="190"/>
  <c r="AB111" i="190"/>
  <c r="AD110" i="190"/>
  <c r="AB110" i="190"/>
  <c r="AD109" i="190"/>
  <c r="AB109" i="190"/>
  <c r="AD108" i="190"/>
  <c r="AB108" i="190"/>
  <c r="AD105" i="190"/>
  <c r="AB105" i="190"/>
  <c r="AD104" i="190"/>
  <c r="AB104" i="190"/>
  <c r="O90" i="190"/>
  <c r="N90" i="190"/>
  <c r="M90" i="190"/>
  <c r="L90" i="190"/>
  <c r="K90" i="190"/>
  <c r="AF9" i="190"/>
  <c r="G90" i="190"/>
  <c r="F90" i="190"/>
  <c r="AD9" i="190"/>
  <c r="E90" i="190"/>
  <c r="D90" i="190"/>
  <c r="AB9" i="190"/>
  <c r="C90" i="190"/>
  <c r="O89" i="190"/>
  <c r="N89" i="190"/>
  <c r="M89" i="190"/>
  <c r="L89" i="190"/>
  <c r="K89" i="190"/>
  <c r="AF8" i="190"/>
  <c r="G89" i="190"/>
  <c r="F89" i="190"/>
  <c r="AD8" i="190"/>
  <c r="E89" i="190"/>
  <c r="D89" i="190"/>
  <c r="AB8" i="190"/>
  <c r="C89" i="190"/>
  <c r="AF38" i="190"/>
  <c r="AD38" i="190"/>
  <c r="AB38" i="190"/>
  <c r="AF37" i="190"/>
  <c r="AD37" i="190"/>
  <c r="AB37" i="190"/>
  <c r="O88" i="190"/>
  <c r="N88" i="190"/>
  <c r="M88" i="190"/>
  <c r="L88" i="190"/>
  <c r="J88" i="190"/>
  <c r="AF7" i="190"/>
  <c r="G88" i="190"/>
  <c r="F88" i="190"/>
  <c r="AD7" i="190"/>
  <c r="E88" i="190"/>
  <c r="D88" i="190"/>
  <c r="AB7" i="190"/>
  <c r="C88" i="190"/>
  <c r="O87" i="190"/>
  <c r="N87" i="190"/>
  <c r="M87" i="190"/>
  <c r="L87" i="190"/>
  <c r="J87" i="190"/>
  <c r="AF6" i="190"/>
  <c r="G87" i="190"/>
  <c r="F87" i="190"/>
  <c r="AD6" i="190"/>
  <c r="E87" i="190"/>
  <c r="D87" i="190"/>
  <c r="AB6" i="190"/>
  <c r="C87" i="190"/>
  <c r="O86" i="190"/>
  <c r="N86" i="190"/>
  <c r="M86" i="190"/>
  <c r="L86" i="190"/>
  <c r="J86" i="190"/>
  <c r="AF5" i="190"/>
  <c r="G86" i="190"/>
  <c r="F86" i="190"/>
  <c r="AD5" i="190"/>
  <c r="E86" i="190"/>
  <c r="D86" i="190"/>
  <c r="AB5" i="190"/>
  <c r="C86" i="190"/>
  <c r="O85" i="190"/>
  <c r="N85" i="190"/>
  <c r="M85" i="190"/>
  <c r="L85" i="190"/>
  <c r="J85" i="190"/>
  <c r="AF4" i="190"/>
  <c r="G85" i="190"/>
  <c r="F85" i="190"/>
  <c r="AD4" i="190"/>
  <c r="E85" i="190"/>
  <c r="D85" i="190"/>
  <c r="AB4" i="190"/>
  <c r="C85" i="190"/>
  <c r="J82" i="190"/>
  <c r="S1" i="190"/>
  <c r="C82" i="190"/>
  <c r="A64" i="190"/>
  <c r="A49" i="190"/>
  <c r="AD42" i="190"/>
  <c r="AD41" i="190"/>
  <c r="AB34" i="190"/>
  <c r="AB33" i="190"/>
  <c r="AB32" i="190"/>
  <c r="AB31" i="190"/>
  <c r="A31" i="190"/>
  <c r="AB30" i="190"/>
  <c r="AB29" i="190"/>
  <c r="AB28" i="190"/>
  <c r="AB27" i="190"/>
  <c r="AB26" i="190"/>
  <c r="AB25" i="190"/>
  <c r="AB24" i="190"/>
  <c r="AB23" i="190"/>
  <c r="AB22" i="190"/>
  <c r="AB21" i="190"/>
  <c r="AB20" i="190"/>
  <c r="AB19" i="190"/>
  <c r="AB18" i="190"/>
  <c r="G18" i="190"/>
  <c r="A18" i="190"/>
  <c r="AB17" i="190"/>
  <c r="AB16" i="190"/>
  <c r="AB15" i="190"/>
  <c r="D15" i="190"/>
  <c r="D14" i="190"/>
  <c r="O13" i="190"/>
  <c r="D13" i="190"/>
  <c r="O12" i="190"/>
  <c r="D12" i="190"/>
  <c r="O11" i="190"/>
  <c r="O10" i="190"/>
  <c r="D10" i="190"/>
  <c r="O9" i="190"/>
  <c r="D9" i="190"/>
  <c r="O8" i="190"/>
  <c r="D8" i="190"/>
  <c r="A7" i="190"/>
  <c r="A4" i="190"/>
  <c r="AB2" i="190"/>
  <c r="Y1" i="190"/>
  <c r="AD128" i="189"/>
  <c r="AB128" i="189"/>
  <c r="AD127" i="189"/>
  <c r="AB127" i="189"/>
  <c r="AD125" i="189"/>
  <c r="AB125" i="189"/>
  <c r="AD124" i="189"/>
  <c r="AB124" i="189"/>
  <c r="AB122" i="189"/>
  <c r="AB121" i="189"/>
  <c r="AB120" i="189"/>
  <c r="AB118" i="189"/>
  <c r="AF115" i="189"/>
  <c r="AD115" i="189"/>
  <c r="AB115" i="189"/>
  <c r="AF114" i="189"/>
  <c r="AD114" i="189"/>
  <c r="AB114" i="189"/>
  <c r="AD111" i="189"/>
  <c r="AB111" i="189"/>
  <c r="AD110" i="189"/>
  <c r="AB110" i="189"/>
  <c r="AD109" i="189"/>
  <c r="AB109" i="189"/>
  <c r="AD108" i="189"/>
  <c r="AB108" i="189"/>
  <c r="AD105" i="189"/>
  <c r="AB105" i="189"/>
  <c r="AD104" i="189"/>
  <c r="AB104" i="189"/>
  <c r="O90" i="189"/>
  <c r="N90" i="189"/>
  <c r="M90" i="189"/>
  <c r="L90" i="189"/>
  <c r="K90" i="189"/>
  <c r="AF9" i="189"/>
  <c r="G90" i="189"/>
  <c r="F90" i="189"/>
  <c r="AD9" i="189"/>
  <c r="E90" i="189"/>
  <c r="D90" i="189"/>
  <c r="AB9" i="189"/>
  <c r="C90" i="189"/>
  <c r="O89" i="189"/>
  <c r="N89" i="189"/>
  <c r="M89" i="189"/>
  <c r="L89" i="189"/>
  <c r="K89" i="189"/>
  <c r="AF8" i="189"/>
  <c r="G89" i="189"/>
  <c r="F89" i="189"/>
  <c r="AD8" i="189"/>
  <c r="E89" i="189"/>
  <c r="D89" i="189"/>
  <c r="AB8" i="189"/>
  <c r="C89" i="189"/>
  <c r="AF38" i="189"/>
  <c r="AD38" i="189"/>
  <c r="AB38" i="189"/>
  <c r="AF37" i="189"/>
  <c r="AD37" i="189"/>
  <c r="AB37" i="189"/>
  <c r="O88" i="189"/>
  <c r="N88" i="189"/>
  <c r="M88" i="189"/>
  <c r="L88" i="189"/>
  <c r="J88" i="189"/>
  <c r="AF7" i="189"/>
  <c r="G88" i="189"/>
  <c r="F88" i="189"/>
  <c r="AD7" i="189"/>
  <c r="E88" i="189"/>
  <c r="D88" i="189"/>
  <c r="AB7" i="189"/>
  <c r="C88" i="189"/>
  <c r="O87" i="189"/>
  <c r="N87" i="189"/>
  <c r="M87" i="189"/>
  <c r="L87" i="189"/>
  <c r="J87" i="189"/>
  <c r="AF6" i="189"/>
  <c r="G87" i="189"/>
  <c r="F87" i="189"/>
  <c r="AD6" i="189"/>
  <c r="E87" i="189"/>
  <c r="D87" i="189"/>
  <c r="AB6" i="189"/>
  <c r="C87" i="189"/>
  <c r="O86" i="189"/>
  <c r="N86" i="189"/>
  <c r="M86" i="189"/>
  <c r="L86" i="189"/>
  <c r="J86" i="189"/>
  <c r="AF5" i="189"/>
  <c r="G86" i="189"/>
  <c r="F86" i="189"/>
  <c r="AD5" i="189"/>
  <c r="E86" i="189"/>
  <c r="D86" i="189"/>
  <c r="AB5" i="189"/>
  <c r="C86" i="189"/>
  <c r="O85" i="189"/>
  <c r="N85" i="189"/>
  <c r="M85" i="189"/>
  <c r="L85" i="189"/>
  <c r="J85" i="189"/>
  <c r="AF4" i="189"/>
  <c r="G85" i="189"/>
  <c r="F85" i="189"/>
  <c r="AD4" i="189"/>
  <c r="E85" i="189"/>
  <c r="D85" i="189"/>
  <c r="AB4" i="189"/>
  <c r="C85" i="189"/>
  <c r="J82" i="189"/>
  <c r="S1" i="189"/>
  <c r="C82" i="189"/>
  <c r="A64" i="189"/>
  <c r="A49" i="189"/>
  <c r="AD42" i="189"/>
  <c r="AD41" i="189"/>
  <c r="AB34" i="189"/>
  <c r="AB33" i="189"/>
  <c r="AB32" i="189"/>
  <c r="AB31" i="189"/>
  <c r="A31" i="189"/>
  <c r="AB30" i="189"/>
  <c r="AB29" i="189"/>
  <c r="AB28" i="189"/>
  <c r="AB27" i="189"/>
  <c r="AB26" i="189"/>
  <c r="AB25" i="189"/>
  <c r="AB24" i="189"/>
  <c r="AB23" i="189"/>
  <c r="AB22" i="189"/>
  <c r="AB21" i="189"/>
  <c r="AB20" i="189"/>
  <c r="AB19" i="189"/>
  <c r="AB18" i="189"/>
  <c r="G18" i="189"/>
  <c r="A18" i="189"/>
  <c r="AB17" i="189"/>
  <c r="AB16" i="189"/>
  <c r="AB15" i="189"/>
  <c r="D15" i="189"/>
  <c r="D14" i="189"/>
  <c r="O13" i="189"/>
  <c r="D13" i="189"/>
  <c r="O12" i="189"/>
  <c r="D12" i="189"/>
  <c r="O11" i="189"/>
  <c r="O10" i="189"/>
  <c r="D10" i="189"/>
  <c r="O9" i="189"/>
  <c r="D9" i="189"/>
  <c r="O8" i="189"/>
  <c r="D8" i="189"/>
  <c r="A7" i="189"/>
  <c r="A4" i="189"/>
  <c r="AB2" i="189"/>
  <c r="Y1" i="189"/>
  <c r="AD128" i="188"/>
  <c r="AB128" i="188"/>
  <c r="AD127" i="188"/>
  <c r="AB127" i="188"/>
  <c r="AD125" i="188"/>
  <c r="AB125" i="188"/>
  <c r="AD124" i="188"/>
  <c r="AB124" i="188"/>
  <c r="AB122" i="188"/>
  <c r="AB121" i="188"/>
  <c r="AB120" i="188"/>
  <c r="AB118" i="188"/>
  <c r="AF115" i="188"/>
  <c r="AD115" i="188"/>
  <c r="AB115" i="188"/>
  <c r="AF114" i="188"/>
  <c r="AD114" i="188"/>
  <c r="AB114" i="188"/>
  <c r="AD111" i="188"/>
  <c r="AB111" i="188"/>
  <c r="AD110" i="188"/>
  <c r="AB110" i="188"/>
  <c r="AD109" i="188"/>
  <c r="AB109" i="188"/>
  <c r="AD108" i="188"/>
  <c r="AB108" i="188"/>
  <c r="AD105" i="188"/>
  <c r="AB105" i="188"/>
  <c r="AD104" i="188"/>
  <c r="AB104" i="188"/>
  <c r="O90" i="188"/>
  <c r="N90" i="188"/>
  <c r="M90" i="188"/>
  <c r="L90" i="188"/>
  <c r="K90" i="188"/>
  <c r="AF9" i="188"/>
  <c r="G90" i="188"/>
  <c r="F90" i="188"/>
  <c r="AD9" i="188"/>
  <c r="E90" i="188"/>
  <c r="D90" i="188"/>
  <c r="AB9" i="188"/>
  <c r="C90" i="188"/>
  <c r="O89" i="188"/>
  <c r="N89" i="188"/>
  <c r="M89" i="188"/>
  <c r="L89" i="188"/>
  <c r="K89" i="188"/>
  <c r="AF8" i="188"/>
  <c r="G89" i="188"/>
  <c r="F89" i="188"/>
  <c r="AD8" i="188"/>
  <c r="E89" i="188"/>
  <c r="D89" i="188"/>
  <c r="AB8" i="188"/>
  <c r="C89" i="188"/>
  <c r="AF38" i="188"/>
  <c r="AD38" i="188"/>
  <c r="AB38" i="188"/>
  <c r="AF37" i="188"/>
  <c r="AD37" i="188"/>
  <c r="AB37" i="188"/>
  <c r="O88" i="188"/>
  <c r="N88" i="188"/>
  <c r="M88" i="188"/>
  <c r="L88" i="188"/>
  <c r="J88" i="188"/>
  <c r="AF7" i="188"/>
  <c r="G88" i="188"/>
  <c r="F88" i="188"/>
  <c r="AD7" i="188"/>
  <c r="E88" i="188"/>
  <c r="D88" i="188"/>
  <c r="AB7" i="188"/>
  <c r="C88" i="188"/>
  <c r="O87" i="188"/>
  <c r="N87" i="188"/>
  <c r="M87" i="188"/>
  <c r="L87" i="188"/>
  <c r="J87" i="188"/>
  <c r="AF6" i="188"/>
  <c r="G87" i="188"/>
  <c r="F87" i="188"/>
  <c r="AD6" i="188"/>
  <c r="E87" i="188"/>
  <c r="D87" i="188"/>
  <c r="AB6" i="188"/>
  <c r="C87" i="188"/>
  <c r="O86" i="188"/>
  <c r="N86" i="188"/>
  <c r="M86" i="188"/>
  <c r="L86" i="188"/>
  <c r="J86" i="188"/>
  <c r="AF5" i="188"/>
  <c r="G86" i="188"/>
  <c r="F86" i="188"/>
  <c r="AD5" i="188"/>
  <c r="E86" i="188"/>
  <c r="D86" i="188"/>
  <c r="AB5" i="188"/>
  <c r="C86" i="188"/>
  <c r="O85" i="188"/>
  <c r="N85" i="188"/>
  <c r="M85" i="188"/>
  <c r="L85" i="188"/>
  <c r="J85" i="188"/>
  <c r="AF4" i="188"/>
  <c r="G85" i="188"/>
  <c r="F85" i="188"/>
  <c r="AD4" i="188"/>
  <c r="E85" i="188"/>
  <c r="D85" i="188"/>
  <c r="AB4" i="188"/>
  <c r="C85" i="188"/>
  <c r="J82" i="188"/>
  <c r="S1" i="188"/>
  <c r="C82" i="188"/>
  <c r="A64" i="188"/>
  <c r="A49" i="188"/>
  <c r="AD42" i="188"/>
  <c r="AD41" i="188"/>
  <c r="AB34" i="188"/>
  <c r="AB33" i="188"/>
  <c r="AB32" i="188"/>
  <c r="AB31" i="188"/>
  <c r="A31" i="188"/>
  <c r="AB30" i="188"/>
  <c r="AB29" i="188"/>
  <c r="AB28" i="188"/>
  <c r="AB27" i="188"/>
  <c r="AB26" i="188"/>
  <c r="AB25" i="188"/>
  <c r="AB24" i="188"/>
  <c r="AB23" i="188"/>
  <c r="AB22" i="188"/>
  <c r="AB21" i="188"/>
  <c r="AB20" i="188"/>
  <c r="AB19" i="188"/>
  <c r="AB18" i="188"/>
  <c r="G18" i="188"/>
  <c r="A18" i="188"/>
  <c r="AB17" i="188"/>
  <c r="AB16" i="188"/>
  <c r="AB15" i="188"/>
  <c r="D15" i="188"/>
  <c r="D14" i="188"/>
  <c r="O13" i="188"/>
  <c r="D13" i="188"/>
  <c r="O12" i="188"/>
  <c r="D12" i="188"/>
  <c r="O11" i="188"/>
  <c r="O10" i="188"/>
  <c r="D10" i="188"/>
  <c r="O9" i="188"/>
  <c r="D9" i="188"/>
  <c r="O8" i="188"/>
  <c r="D8" i="188"/>
  <c r="A7" i="188"/>
  <c r="A4" i="188"/>
  <c r="AB2" i="188"/>
  <c r="Y1" i="188"/>
  <c r="AD128" i="187"/>
  <c r="AB128" i="187"/>
  <c r="AD127" i="187"/>
  <c r="AB127" i="187"/>
  <c r="AD125" i="187"/>
  <c r="AB125" i="187"/>
  <c r="AD124" i="187"/>
  <c r="AB124" i="187"/>
  <c r="AB122" i="187"/>
  <c r="AB121" i="187"/>
  <c r="AB120" i="187"/>
  <c r="AB118" i="187"/>
  <c r="AF115" i="187"/>
  <c r="AD115" i="187"/>
  <c r="AB115" i="187"/>
  <c r="AF114" i="187"/>
  <c r="AD114" i="187"/>
  <c r="AB114" i="187"/>
  <c r="AD111" i="187"/>
  <c r="AB111" i="187"/>
  <c r="AD110" i="187"/>
  <c r="AB110" i="187"/>
  <c r="AD109" i="187"/>
  <c r="AB109" i="187"/>
  <c r="AD108" i="187"/>
  <c r="AB108" i="187"/>
  <c r="AD105" i="187"/>
  <c r="AB105" i="187"/>
  <c r="AD104" i="187"/>
  <c r="AB104" i="187"/>
  <c r="O90" i="187"/>
  <c r="N90" i="187"/>
  <c r="M90" i="187"/>
  <c r="L90" i="187"/>
  <c r="K90" i="187"/>
  <c r="AF9" i="187"/>
  <c r="G90" i="187"/>
  <c r="F90" i="187"/>
  <c r="AD9" i="187"/>
  <c r="E90" i="187"/>
  <c r="D90" i="187"/>
  <c r="AB9" i="187"/>
  <c r="C90" i="187"/>
  <c r="O89" i="187"/>
  <c r="N89" i="187"/>
  <c r="M89" i="187"/>
  <c r="L89" i="187"/>
  <c r="K89" i="187"/>
  <c r="AF8" i="187"/>
  <c r="G89" i="187"/>
  <c r="F89" i="187"/>
  <c r="AD8" i="187"/>
  <c r="E89" i="187"/>
  <c r="D89" i="187"/>
  <c r="AB8" i="187"/>
  <c r="C89" i="187"/>
  <c r="AF38" i="187"/>
  <c r="AD38" i="187"/>
  <c r="AB38" i="187"/>
  <c r="AF37" i="187"/>
  <c r="AD37" i="187"/>
  <c r="AB37" i="187"/>
  <c r="O88" i="187"/>
  <c r="N88" i="187"/>
  <c r="M88" i="187"/>
  <c r="L88" i="187"/>
  <c r="J88" i="187"/>
  <c r="AF7" i="187"/>
  <c r="G88" i="187"/>
  <c r="F88" i="187"/>
  <c r="AD7" i="187"/>
  <c r="E88" i="187"/>
  <c r="D88" i="187"/>
  <c r="AB7" i="187"/>
  <c r="C88" i="187"/>
  <c r="O87" i="187"/>
  <c r="N87" i="187"/>
  <c r="M87" i="187"/>
  <c r="L87" i="187"/>
  <c r="J87" i="187"/>
  <c r="AF6" i="187"/>
  <c r="G87" i="187"/>
  <c r="F87" i="187"/>
  <c r="AD6" i="187"/>
  <c r="E87" i="187"/>
  <c r="D87" i="187"/>
  <c r="AB6" i="187"/>
  <c r="C87" i="187"/>
  <c r="O86" i="187"/>
  <c r="N86" i="187"/>
  <c r="M86" i="187"/>
  <c r="L86" i="187"/>
  <c r="J86" i="187"/>
  <c r="AF5" i="187"/>
  <c r="G86" i="187"/>
  <c r="F86" i="187"/>
  <c r="AD5" i="187"/>
  <c r="E86" i="187"/>
  <c r="D86" i="187"/>
  <c r="AB5" i="187"/>
  <c r="C86" i="187"/>
  <c r="O85" i="187"/>
  <c r="N85" i="187"/>
  <c r="M85" i="187"/>
  <c r="L85" i="187"/>
  <c r="J85" i="187"/>
  <c r="AF4" i="187"/>
  <c r="G85" i="187"/>
  <c r="F85" i="187"/>
  <c r="AD4" i="187"/>
  <c r="E85" i="187"/>
  <c r="D85" i="187"/>
  <c r="AB4" i="187"/>
  <c r="C85" i="187"/>
  <c r="J82" i="187"/>
  <c r="S1" i="187"/>
  <c r="C82" i="187"/>
  <c r="A64" i="187"/>
  <c r="A49" i="187"/>
  <c r="AD42" i="187"/>
  <c r="AD41" i="187"/>
  <c r="AB34" i="187"/>
  <c r="AB33" i="187"/>
  <c r="AB32" i="187"/>
  <c r="AB31" i="187"/>
  <c r="A31" i="187"/>
  <c r="AB30" i="187"/>
  <c r="AB29" i="187"/>
  <c r="AB28" i="187"/>
  <c r="AB27" i="187"/>
  <c r="AB26" i="187"/>
  <c r="AB25" i="187"/>
  <c r="AB24" i="187"/>
  <c r="AB23" i="187"/>
  <c r="AB22" i="187"/>
  <c r="AB21" i="187"/>
  <c r="AB20" i="187"/>
  <c r="AB19" i="187"/>
  <c r="AB18" i="187"/>
  <c r="G18" i="187"/>
  <c r="A18" i="187"/>
  <c r="AB17" i="187"/>
  <c r="AB16" i="187"/>
  <c r="AB15" i="187"/>
  <c r="D15" i="187"/>
  <c r="D14" i="187"/>
  <c r="O13" i="187"/>
  <c r="D13" i="187"/>
  <c r="O12" i="187"/>
  <c r="D12" i="187"/>
  <c r="O11" i="187"/>
  <c r="O10" i="187"/>
  <c r="D10" i="187"/>
  <c r="O9" i="187"/>
  <c r="D9" i="187"/>
  <c r="O8" i="187"/>
  <c r="D8" i="187"/>
  <c r="A7" i="187"/>
  <c r="A4" i="187"/>
  <c r="AB2" i="187"/>
  <c r="Y1" i="187"/>
  <c r="AD128" i="186"/>
  <c r="AB128" i="186"/>
  <c r="AD127" i="186"/>
  <c r="AB127" i="186"/>
  <c r="AD125" i="186"/>
  <c r="AB125" i="186"/>
  <c r="AD124" i="186"/>
  <c r="AB124" i="186"/>
  <c r="AB122" i="186"/>
  <c r="AB121" i="186"/>
  <c r="AB120" i="186"/>
  <c r="AB118" i="186"/>
  <c r="AF115" i="186"/>
  <c r="AD115" i="186"/>
  <c r="AB115" i="186"/>
  <c r="AF114" i="186"/>
  <c r="AD114" i="186"/>
  <c r="AB114" i="186"/>
  <c r="AD111" i="186"/>
  <c r="AB111" i="186"/>
  <c r="AD110" i="186"/>
  <c r="AB110" i="186"/>
  <c r="AD109" i="186"/>
  <c r="AB109" i="186"/>
  <c r="AD108" i="186"/>
  <c r="AB108" i="186"/>
  <c r="AD105" i="186"/>
  <c r="AB105" i="186"/>
  <c r="AD104" i="186"/>
  <c r="AB104" i="186"/>
  <c r="O90" i="186"/>
  <c r="N90" i="186"/>
  <c r="M90" i="186"/>
  <c r="L90" i="186"/>
  <c r="K90" i="186"/>
  <c r="AF9" i="186"/>
  <c r="G90" i="186"/>
  <c r="F90" i="186"/>
  <c r="AD9" i="186"/>
  <c r="E90" i="186"/>
  <c r="D90" i="186"/>
  <c r="AB9" i="186"/>
  <c r="C90" i="186"/>
  <c r="O89" i="186"/>
  <c r="N89" i="186"/>
  <c r="M89" i="186"/>
  <c r="L89" i="186"/>
  <c r="K89" i="186"/>
  <c r="AF8" i="186"/>
  <c r="G89" i="186"/>
  <c r="F89" i="186"/>
  <c r="AD8" i="186"/>
  <c r="E89" i="186"/>
  <c r="D89" i="186"/>
  <c r="AB8" i="186"/>
  <c r="C89" i="186"/>
  <c r="AF38" i="186"/>
  <c r="AD38" i="186"/>
  <c r="AB38" i="186"/>
  <c r="AF37" i="186"/>
  <c r="AD37" i="186"/>
  <c r="AB37" i="186"/>
  <c r="O88" i="186"/>
  <c r="N88" i="186"/>
  <c r="M88" i="186"/>
  <c r="L88" i="186"/>
  <c r="J88" i="186"/>
  <c r="AF7" i="186"/>
  <c r="G88" i="186"/>
  <c r="F88" i="186"/>
  <c r="AD7" i="186"/>
  <c r="E88" i="186"/>
  <c r="D88" i="186"/>
  <c r="AB7" i="186"/>
  <c r="C88" i="186"/>
  <c r="O87" i="186"/>
  <c r="N87" i="186"/>
  <c r="M87" i="186"/>
  <c r="L87" i="186"/>
  <c r="J87" i="186"/>
  <c r="AF6" i="186"/>
  <c r="G87" i="186"/>
  <c r="F87" i="186"/>
  <c r="AD6" i="186"/>
  <c r="E87" i="186"/>
  <c r="D87" i="186"/>
  <c r="AB6" i="186"/>
  <c r="C87" i="186"/>
  <c r="O86" i="186"/>
  <c r="N86" i="186"/>
  <c r="M86" i="186"/>
  <c r="L86" i="186"/>
  <c r="J86" i="186"/>
  <c r="AF5" i="186"/>
  <c r="G86" i="186"/>
  <c r="F86" i="186"/>
  <c r="AD5" i="186"/>
  <c r="E86" i="186"/>
  <c r="D86" i="186"/>
  <c r="AB5" i="186"/>
  <c r="C86" i="186"/>
  <c r="O85" i="186"/>
  <c r="N85" i="186"/>
  <c r="M85" i="186"/>
  <c r="L85" i="186"/>
  <c r="J85" i="186"/>
  <c r="AF4" i="186"/>
  <c r="G85" i="186"/>
  <c r="F85" i="186"/>
  <c r="AD4" i="186"/>
  <c r="E85" i="186"/>
  <c r="D85" i="186"/>
  <c r="AB4" i="186"/>
  <c r="C85" i="186"/>
  <c r="J82" i="186"/>
  <c r="S1" i="186"/>
  <c r="C82" i="186"/>
  <c r="A64" i="186"/>
  <c r="A49" i="186"/>
  <c r="AD42" i="186"/>
  <c r="AD41" i="186"/>
  <c r="AB34" i="186"/>
  <c r="AB33" i="186"/>
  <c r="AB32" i="186"/>
  <c r="AB31" i="186"/>
  <c r="A31" i="186"/>
  <c r="AB30" i="186"/>
  <c r="AB29" i="186"/>
  <c r="AB28" i="186"/>
  <c r="AB27" i="186"/>
  <c r="AB26" i="186"/>
  <c r="AB25" i="186"/>
  <c r="AB24" i="186"/>
  <c r="AB23" i="186"/>
  <c r="AB22" i="186"/>
  <c r="AB21" i="186"/>
  <c r="AB20" i="186"/>
  <c r="AB19" i="186"/>
  <c r="AB18" i="186"/>
  <c r="G18" i="186"/>
  <c r="A18" i="186"/>
  <c r="AB17" i="186"/>
  <c r="AB16" i="186"/>
  <c r="AB15" i="186"/>
  <c r="D15" i="186"/>
  <c r="D14" i="186"/>
  <c r="O13" i="186"/>
  <c r="D13" i="186"/>
  <c r="O12" i="186"/>
  <c r="D12" i="186"/>
  <c r="O11" i="186"/>
  <c r="O10" i="186"/>
  <c r="D10" i="186"/>
  <c r="O9" i="186"/>
  <c r="D9" i="186"/>
  <c r="O8" i="186"/>
  <c r="D8" i="186"/>
  <c r="A7" i="186"/>
  <c r="A4" i="186"/>
  <c r="AB2" i="186"/>
  <c r="Y1" i="186"/>
  <c r="AD128" i="185"/>
  <c r="AB128" i="185"/>
  <c r="AD127" i="185"/>
  <c r="AB127" i="185"/>
  <c r="AD125" i="185"/>
  <c r="AB125" i="185"/>
  <c r="AD124" i="185"/>
  <c r="AB124" i="185"/>
  <c r="AB122" i="185"/>
  <c r="AB121" i="185"/>
  <c r="AB120" i="185"/>
  <c r="AB118" i="185"/>
  <c r="AF115" i="185"/>
  <c r="AD115" i="185"/>
  <c r="AB115" i="185"/>
  <c r="AF114" i="185"/>
  <c r="AD114" i="185"/>
  <c r="AB114" i="185"/>
  <c r="AD111" i="185"/>
  <c r="AB111" i="185"/>
  <c r="AD110" i="185"/>
  <c r="AB110" i="185"/>
  <c r="AD109" i="185"/>
  <c r="AB109" i="185"/>
  <c r="AD108" i="185"/>
  <c r="AB108" i="185"/>
  <c r="AD105" i="185"/>
  <c r="AB105" i="185"/>
  <c r="AD104" i="185"/>
  <c r="AB104" i="185"/>
  <c r="O90" i="185"/>
  <c r="N90" i="185"/>
  <c r="M90" i="185"/>
  <c r="L90" i="185"/>
  <c r="K90" i="185"/>
  <c r="AF9" i="185"/>
  <c r="G90" i="185"/>
  <c r="F90" i="185"/>
  <c r="AD9" i="185"/>
  <c r="E90" i="185"/>
  <c r="D90" i="185"/>
  <c r="AB9" i="185"/>
  <c r="C90" i="185"/>
  <c r="O89" i="185"/>
  <c r="N89" i="185"/>
  <c r="M89" i="185"/>
  <c r="L89" i="185"/>
  <c r="K89" i="185"/>
  <c r="AF8" i="185"/>
  <c r="G89" i="185"/>
  <c r="F89" i="185"/>
  <c r="AD8" i="185"/>
  <c r="E89" i="185"/>
  <c r="D89" i="185"/>
  <c r="AB8" i="185"/>
  <c r="C89" i="185"/>
  <c r="AF38" i="185"/>
  <c r="AD38" i="185"/>
  <c r="AB38" i="185"/>
  <c r="AF37" i="185"/>
  <c r="AD37" i="185"/>
  <c r="AB37" i="185"/>
  <c r="O88" i="185"/>
  <c r="N88" i="185"/>
  <c r="M88" i="185"/>
  <c r="L88" i="185"/>
  <c r="J88" i="185"/>
  <c r="AF7" i="185"/>
  <c r="G88" i="185"/>
  <c r="F88" i="185"/>
  <c r="AD7" i="185"/>
  <c r="E88" i="185"/>
  <c r="D88" i="185"/>
  <c r="AB7" i="185"/>
  <c r="C88" i="185"/>
  <c r="O87" i="185"/>
  <c r="N87" i="185"/>
  <c r="M87" i="185"/>
  <c r="L87" i="185"/>
  <c r="J87" i="185"/>
  <c r="AF6" i="185"/>
  <c r="G87" i="185"/>
  <c r="F87" i="185"/>
  <c r="AD6" i="185"/>
  <c r="E87" i="185"/>
  <c r="D87" i="185"/>
  <c r="AB6" i="185"/>
  <c r="C87" i="185"/>
  <c r="O86" i="185"/>
  <c r="N86" i="185"/>
  <c r="M86" i="185"/>
  <c r="L86" i="185"/>
  <c r="J86" i="185"/>
  <c r="AF5" i="185"/>
  <c r="G86" i="185"/>
  <c r="F86" i="185"/>
  <c r="AD5" i="185"/>
  <c r="E86" i="185"/>
  <c r="D86" i="185"/>
  <c r="AB5" i="185"/>
  <c r="C86" i="185"/>
  <c r="O85" i="185"/>
  <c r="N85" i="185"/>
  <c r="M85" i="185"/>
  <c r="L85" i="185"/>
  <c r="J85" i="185"/>
  <c r="AF4" i="185"/>
  <c r="G85" i="185"/>
  <c r="F85" i="185"/>
  <c r="AD4" i="185"/>
  <c r="E85" i="185"/>
  <c r="D85" i="185"/>
  <c r="AB4" i="185"/>
  <c r="C85" i="185"/>
  <c r="J82" i="185"/>
  <c r="S1" i="185"/>
  <c r="C82" i="185"/>
  <c r="A64" i="185"/>
  <c r="A49" i="185"/>
  <c r="AD42" i="185"/>
  <c r="AD41" i="185"/>
  <c r="AB34" i="185"/>
  <c r="AB33" i="185"/>
  <c r="AB32" i="185"/>
  <c r="AB31" i="185"/>
  <c r="A31" i="185"/>
  <c r="AB30" i="185"/>
  <c r="AB29" i="185"/>
  <c r="AB28" i="185"/>
  <c r="AB27" i="185"/>
  <c r="AB26" i="185"/>
  <c r="AB25" i="185"/>
  <c r="AB24" i="185"/>
  <c r="AB23" i="185"/>
  <c r="AB22" i="185"/>
  <c r="AB21" i="185"/>
  <c r="AB20" i="185"/>
  <c r="AB19" i="185"/>
  <c r="AB18" i="185"/>
  <c r="G18" i="185"/>
  <c r="A18" i="185"/>
  <c r="AB17" i="185"/>
  <c r="AB16" i="185"/>
  <c r="AB15" i="185"/>
  <c r="D15" i="185"/>
  <c r="D14" i="185"/>
  <c r="O13" i="185"/>
  <c r="D13" i="185"/>
  <c r="O12" i="185"/>
  <c r="D12" i="185"/>
  <c r="O11" i="185"/>
  <c r="O10" i="185"/>
  <c r="D10" i="185"/>
  <c r="O9" i="185"/>
  <c r="D9" i="185"/>
  <c r="O8" i="185"/>
  <c r="D8" i="185"/>
  <c r="A7" i="185"/>
  <c r="A4" i="185"/>
  <c r="AB2" i="185"/>
  <c r="Y1" i="185"/>
  <c r="AD128" i="184"/>
  <c r="AB128" i="184"/>
  <c r="AD127" i="184"/>
  <c r="AB127" i="184"/>
  <c r="AD125" i="184"/>
  <c r="AB125" i="184"/>
  <c r="AD124" i="184"/>
  <c r="AB124" i="184"/>
  <c r="AB122" i="184"/>
  <c r="AB121" i="184"/>
  <c r="AB120" i="184"/>
  <c r="AB118" i="184"/>
  <c r="AF115" i="184"/>
  <c r="AD115" i="184"/>
  <c r="AB115" i="184"/>
  <c r="AF114" i="184"/>
  <c r="AD114" i="184"/>
  <c r="AB114" i="184"/>
  <c r="AD111" i="184"/>
  <c r="AB111" i="184"/>
  <c r="AD110" i="184"/>
  <c r="AB110" i="184"/>
  <c r="AD109" i="184"/>
  <c r="AB109" i="184"/>
  <c r="AD108" i="184"/>
  <c r="AB108" i="184"/>
  <c r="AD105" i="184"/>
  <c r="AB105" i="184"/>
  <c r="AD104" i="184"/>
  <c r="AB104" i="184"/>
  <c r="O90" i="184"/>
  <c r="N90" i="184"/>
  <c r="M90" i="184"/>
  <c r="L90" i="184"/>
  <c r="K90" i="184"/>
  <c r="AF9" i="184"/>
  <c r="G90" i="184"/>
  <c r="F90" i="184"/>
  <c r="AD9" i="184"/>
  <c r="E90" i="184"/>
  <c r="D90" i="184"/>
  <c r="AB9" i="184"/>
  <c r="C90" i="184"/>
  <c r="O89" i="184"/>
  <c r="N89" i="184"/>
  <c r="M89" i="184"/>
  <c r="L89" i="184"/>
  <c r="K89" i="184"/>
  <c r="AF8" i="184"/>
  <c r="G89" i="184"/>
  <c r="F89" i="184"/>
  <c r="AD8" i="184"/>
  <c r="E89" i="184"/>
  <c r="D89" i="184"/>
  <c r="AB8" i="184"/>
  <c r="C89" i="184"/>
  <c r="AF38" i="184"/>
  <c r="AD38" i="184"/>
  <c r="AB38" i="184"/>
  <c r="AF37" i="184"/>
  <c r="AD37" i="184"/>
  <c r="AB37" i="184"/>
  <c r="O88" i="184"/>
  <c r="N88" i="184"/>
  <c r="M88" i="184"/>
  <c r="L88" i="184"/>
  <c r="J88" i="184"/>
  <c r="AF7" i="184"/>
  <c r="G88" i="184"/>
  <c r="F88" i="184"/>
  <c r="AD7" i="184"/>
  <c r="E88" i="184"/>
  <c r="D88" i="184"/>
  <c r="AB7" i="184"/>
  <c r="C88" i="184"/>
  <c r="O87" i="184"/>
  <c r="N87" i="184"/>
  <c r="M87" i="184"/>
  <c r="L87" i="184"/>
  <c r="J87" i="184"/>
  <c r="AF6" i="184"/>
  <c r="G87" i="184"/>
  <c r="F87" i="184"/>
  <c r="AD6" i="184"/>
  <c r="E87" i="184"/>
  <c r="D87" i="184"/>
  <c r="AB6" i="184"/>
  <c r="C87" i="184"/>
  <c r="O86" i="184"/>
  <c r="N86" i="184"/>
  <c r="M86" i="184"/>
  <c r="L86" i="184"/>
  <c r="J86" i="184"/>
  <c r="AF5" i="184"/>
  <c r="G86" i="184"/>
  <c r="F86" i="184"/>
  <c r="AD5" i="184"/>
  <c r="E86" i="184"/>
  <c r="D86" i="184"/>
  <c r="AB5" i="184"/>
  <c r="C86" i="184"/>
  <c r="O85" i="184"/>
  <c r="N85" i="184"/>
  <c r="M85" i="184"/>
  <c r="L85" i="184"/>
  <c r="J85" i="184"/>
  <c r="AF4" i="184"/>
  <c r="G85" i="184"/>
  <c r="F85" i="184"/>
  <c r="AD4" i="184"/>
  <c r="E85" i="184"/>
  <c r="D85" i="184"/>
  <c r="AB4" i="184"/>
  <c r="C85" i="184"/>
  <c r="J82" i="184"/>
  <c r="S1" i="184"/>
  <c r="C82" i="184"/>
  <c r="A64" i="184"/>
  <c r="A49" i="184"/>
  <c r="AD42" i="184"/>
  <c r="AD41" i="184"/>
  <c r="AB34" i="184"/>
  <c r="AB33" i="184"/>
  <c r="AB32" i="184"/>
  <c r="AB31" i="184"/>
  <c r="A31" i="184"/>
  <c r="AB30" i="184"/>
  <c r="AB29" i="184"/>
  <c r="AB28" i="184"/>
  <c r="AB27" i="184"/>
  <c r="AB26" i="184"/>
  <c r="AB25" i="184"/>
  <c r="AB24" i="184"/>
  <c r="AB23" i="184"/>
  <c r="AB22" i="184"/>
  <c r="AB21" i="184"/>
  <c r="AB20" i="184"/>
  <c r="AB19" i="184"/>
  <c r="AB18" i="184"/>
  <c r="G18" i="184"/>
  <c r="A18" i="184"/>
  <c r="AB17" i="184"/>
  <c r="AB16" i="184"/>
  <c r="AB15" i="184"/>
  <c r="D15" i="184"/>
  <c r="D14" i="184"/>
  <c r="O13" i="184"/>
  <c r="D13" i="184"/>
  <c r="O12" i="184"/>
  <c r="D12" i="184"/>
  <c r="O11" i="184"/>
  <c r="O10" i="184"/>
  <c r="D10" i="184"/>
  <c r="O9" i="184"/>
  <c r="D9" i="184"/>
  <c r="O8" i="184"/>
  <c r="D8" i="184"/>
  <c r="A7" i="184"/>
  <c r="A4" i="184"/>
  <c r="AB2" i="184"/>
  <c r="Y1" i="184"/>
  <c r="AD128" i="183"/>
  <c r="AB128" i="183"/>
  <c r="AD127" i="183"/>
  <c r="AB127" i="183"/>
  <c r="AD125" i="183"/>
  <c r="AB125" i="183"/>
  <c r="AD124" i="183"/>
  <c r="AB124" i="183"/>
  <c r="AB122" i="183"/>
  <c r="AB121" i="183"/>
  <c r="AB120" i="183"/>
  <c r="AB118" i="183"/>
  <c r="AF115" i="183"/>
  <c r="AD115" i="183"/>
  <c r="AB115" i="183"/>
  <c r="AF114" i="183"/>
  <c r="AD114" i="183"/>
  <c r="AB114" i="183"/>
  <c r="AD111" i="183"/>
  <c r="AB111" i="183"/>
  <c r="AD110" i="183"/>
  <c r="AB110" i="183"/>
  <c r="AD109" i="183"/>
  <c r="AB109" i="183"/>
  <c r="AD108" i="183"/>
  <c r="AB108" i="183"/>
  <c r="AD105" i="183"/>
  <c r="AB105" i="183"/>
  <c r="AD104" i="183"/>
  <c r="AB104" i="183"/>
  <c r="O90" i="183"/>
  <c r="N90" i="183"/>
  <c r="M90" i="183"/>
  <c r="L90" i="183"/>
  <c r="K90" i="183"/>
  <c r="AF9" i="183"/>
  <c r="G90" i="183"/>
  <c r="F90" i="183"/>
  <c r="AD9" i="183"/>
  <c r="E90" i="183"/>
  <c r="D90" i="183"/>
  <c r="AB9" i="183"/>
  <c r="C90" i="183"/>
  <c r="O89" i="183"/>
  <c r="N89" i="183"/>
  <c r="M89" i="183"/>
  <c r="L89" i="183"/>
  <c r="K89" i="183"/>
  <c r="AF8" i="183"/>
  <c r="G89" i="183"/>
  <c r="F89" i="183"/>
  <c r="AD8" i="183"/>
  <c r="E89" i="183"/>
  <c r="D89" i="183"/>
  <c r="AB8" i="183"/>
  <c r="C89" i="183"/>
  <c r="AF38" i="183"/>
  <c r="AD38" i="183"/>
  <c r="AB38" i="183"/>
  <c r="AF37" i="183"/>
  <c r="AD37" i="183"/>
  <c r="AB37" i="183"/>
  <c r="O88" i="183"/>
  <c r="N88" i="183"/>
  <c r="M88" i="183"/>
  <c r="L88" i="183"/>
  <c r="J88" i="183"/>
  <c r="AF7" i="183"/>
  <c r="G88" i="183"/>
  <c r="F88" i="183"/>
  <c r="AD7" i="183"/>
  <c r="E88" i="183"/>
  <c r="D88" i="183"/>
  <c r="AB7" i="183"/>
  <c r="C88" i="183"/>
  <c r="O87" i="183"/>
  <c r="N87" i="183"/>
  <c r="M87" i="183"/>
  <c r="L87" i="183"/>
  <c r="J87" i="183"/>
  <c r="AF6" i="183"/>
  <c r="G87" i="183"/>
  <c r="F87" i="183"/>
  <c r="AD6" i="183"/>
  <c r="E87" i="183"/>
  <c r="D87" i="183"/>
  <c r="AB6" i="183"/>
  <c r="C87" i="183"/>
  <c r="O86" i="183"/>
  <c r="N86" i="183"/>
  <c r="M86" i="183"/>
  <c r="L86" i="183"/>
  <c r="J86" i="183"/>
  <c r="AF5" i="183"/>
  <c r="G86" i="183"/>
  <c r="F86" i="183"/>
  <c r="AD5" i="183"/>
  <c r="E86" i="183"/>
  <c r="D86" i="183"/>
  <c r="AB5" i="183"/>
  <c r="C86" i="183"/>
  <c r="O85" i="183"/>
  <c r="N85" i="183"/>
  <c r="M85" i="183"/>
  <c r="L85" i="183"/>
  <c r="J85" i="183"/>
  <c r="AF4" i="183"/>
  <c r="G85" i="183"/>
  <c r="F85" i="183"/>
  <c r="AD4" i="183"/>
  <c r="E85" i="183"/>
  <c r="D85" i="183"/>
  <c r="AB4" i="183"/>
  <c r="C85" i="183"/>
  <c r="J82" i="183"/>
  <c r="S1" i="183"/>
  <c r="C82" i="183"/>
  <c r="A64" i="183"/>
  <c r="A49" i="183"/>
  <c r="AD42" i="183"/>
  <c r="AD41" i="183"/>
  <c r="AB34" i="183"/>
  <c r="AB33" i="183"/>
  <c r="AB32" i="183"/>
  <c r="AB31" i="183"/>
  <c r="A31" i="183"/>
  <c r="AB30" i="183"/>
  <c r="AB29" i="183"/>
  <c r="AB28" i="183"/>
  <c r="AB27" i="183"/>
  <c r="AB26" i="183"/>
  <c r="AB25" i="183"/>
  <c r="AB24" i="183"/>
  <c r="AB23" i="183"/>
  <c r="AB22" i="183"/>
  <c r="AB21" i="183"/>
  <c r="AB20" i="183"/>
  <c r="AB19" i="183"/>
  <c r="AB18" i="183"/>
  <c r="G18" i="183"/>
  <c r="A18" i="183"/>
  <c r="AB17" i="183"/>
  <c r="AB16" i="183"/>
  <c r="AB15" i="183"/>
  <c r="D15" i="183"/>
  <c r="D14" i="183"/>
  <c r="O13" i="183"/>
  <c r="D13" i="183"/>
  <c r="O12" i="183"/>
  <c r="D12" i="183"/>
  <c r="O11" i="183"/>
  <c r="O10" i="183"/>
  <c r="D10" i="183"/>
  <c r="O9" i="183"/>
  <c r="D9" i="183"/>
  <c r="O8" i="183"/>
  <c r="D8" i="183"/>
  <c r="A7" i="183"/>
  <c r="A4" i="183"/>
  <c r="AB2" i="183"/>
  <c r="Y1" i="183"/>
  <c r="AD128" i="182"/>
  <c r="AB128" i="182"/>
  <c r="AD127" i="182"/>
  <c r="AB127" i="182"/>
  <c r="AD125" i="182"/>
  <c r="AB125" i="182"/>
  <c r="AD124" i="182"/>
  <c r="AB124" i="182"/>
  <c r="AB122" i="182"/>
  <c r="AB121" i="182"/>
  <c r="AB120" i="182"/>
  <c r="AB118" i="182"/>
  <c r="AF115" i="182"/>
  <c r="AD115" i="182"/>
  <c r="AB115" i="182"/>
  <c r="AF114" i="182"/>
  <c r="AD114" i="182"/>
  <c r="AB114" i="182"/>
  <c r="AD111" i="182"/>
  <c r="AB111" i="182"/>
  <c r="AD110" i="182"/>
  <c r="AB110" i="182"/>
  <c r="AD109" i="182"/>
  <c r="AB109" i="182"/>
  <c r="AD108" i="182"/>
  <c r="AB108" i="182"/>
  <c r="AD105" i="182"/>
  <c r="AB105" i="182"/>
  <c r="AD104" i="182"/>
  <c r="AB104" i="182"/>
  <c r="O90" i="182"/>
  <c r="N90" i="182"/>
  <c r="M90" i="182"/>
  <c r="L90" i="182"/>
  <c r="K90" i="182"/>
  <c r="AF9" i="182"/>
  <c r="G90" i="182"/>
  <c r="F90" i="182"/>
  <c r="AD9" i="182"/>
  <c r="E90" i="182"/>
  <c r="D90" i="182"/>
  <c r="AB9" i="182"/>
  <c r="C90" i="182"/>
  <c r="O89" i="182"/>
  <c r="N89" i="182"/>
  <c r="M89" i="182"/>
  <c r="L89" i="182"/>
  <c r="K89" i="182"/>
  <c r="AF8" i="182"/>
  <c r="G89" i="182"/>
  <c r="F89" i="182"/>
  <c r="AD8" i="182"/>
  <c r="E89" i="182"/>
  <c r="D89" i="182"/>
  <c r="AB8" i="182"/>
  <c r="C89" i="182"/>
  <c r="AF38" i="182"/>
  <c r="AD38" i="182"/>
  <c r="AB38" i="182"/>
  <c r="AF37" i="182"/>
  <c r="AD37" i="182"/>
  <c r="AB37" i="182"/>
  <c r="O88" i="182"/>
  <c r="N88" i="182"/>
  <c r="M88" i="182"/>
  <c r="L88" i="182"/>
  <c r="J88" i="182"/>
  <c r="AF7" i="182"/>
  <c r="G88" i="182"/>
  <c r="F88" i="182"/>
  <c r="AD7" i="182"/>
  <c r="E88" i="182"/>
  <c r="D88" i="182"/>
  <c r="AB7" i="182"/>
  <c r="C88" i="182"/>
  <c r="O87" i="182"/>
  <c r="N87" i="182"/>
  <c r="M87" i="182"/>
  <c r="L87" i="182"/>
  <c r="J87" i="182"/>
  <c r="AF6" i="182"/>
  <c r="G87" i="182"/>
  <c r="F87" i="182"/>
  <c r="AD6" i="182"/>
  <c r="E87" i="182"/>
  <c r="D87" i="182"/>
  <c r="AB6" i="182"/>
  <c r="C87" i="182"/>
  <c r="O86" i="182"/>
  <c r="N86" i="182"/>
  <c r="M86" i="182"/>
  <c r="L86" i="182"/>
  <c r="J86" i="182"/>
  <c r="AF5" i="182"/>
  <c r="G86" i="182"/>
  <c r="F86" i="182"/>
  <c r="AD5" i="182"/>
  <c r="E86" i="182"/>
  <c r="D86" i="182"/>
  <c r="AB5" i="182"/>
  <c r="C86" i="182"/>
  <c r="O85" i="182"/>
  <c r="N85" i="182"/>
  <c r="M85" i="182"/>
  <c r="L85" i="182"/>
  <c r="J85" i="182"/>
  <c r="AF4" i="182"/>
  <c r="G85" i="182"/>
  <c r="F85" i="182"/>
  <c r="AD4" i="182"/>
  <c r="E85" i="182"/>
  <c r="D85" i="182"/>
  <c r="AB4" i="182"/>
  <c r="C85" i="182"/>
  <c r="J82" i="182"/>
  <c r="S1" i="182"/>
  <c r="C82" i="182"/>
  <c r="A64" i="182"/>
  <c r="A49" i="182"/>
  <c r="AD42" i="182"/>
  <c r="AD41" i="182"/>
  <c r="AB34" i="182"/>
  <c r="AB33" i="182"/>
  <c r="AB32" i="182"/>
  <c r="AB31" i="182"/>
  <c r="A31" i="182"/>
  <c r="AB30" i="182"/>
  <c r="AB29" i="182"/>
  <c r="AB28" i="182"/>
  <c r="AB27" i="182"/>
  <c r="AB26" i="182"/>
  <c r="AB25" i="182"/>
  <c r="AB24" i="182"/>
  <c r="AB23" i="182"/>
  <c r="AB22" i="182"/>
  <c r="AB21" i="182"/>
  <c r="AB20" i="182"/>
  <c r="AB19" i="182"/>
  <c r="AB18" i="182"/>
  <c r="G18" i="182"/>
  <c r="A18" i="182"/>
  <c r="AB17" i="182"/>
  <c r="AB16" i="182"/>
  <c r="AB15" i="182"/>
  <c r="D15" i="182"/>
  <c r="D14" i="182"/>
  <c r="O13" i="182"/>
  <c r="D13" i="182"/>
  <c r="O12" i="182"/>
  <c r="D12" i="182"/>
  <c r="O11" i="182"/>
  <c r="O10" i="182"/>
  <c r="D10" i="182"/>
  <c r="O9" i="182"/>
  <c r="D9" i="182"/>
  <c r="O8" i="182"/>
  <c r="D8" i="182"/>
  <c r="A7" i="182"/>
  <c r="A4" i="182"/>
  <c r="AB2" i="182"/>
  <c r="Y1" i="182"/>
  <c r="AD128" i="181"/>
  <c r="AB128" i="181"/>
  <c r="AD127" i="181"/>
  <c r="AB127" i="181"/>
  <c r="AD125" i="181"/>
  <c r="AB125" i="181"/>
  <c r="AD124" i="181"/>
  <c r="AB124" i="181"/>
  <c r="AB122" i="181"/>
  <c r="AB121" i="181"/>
  <c r="AB120" i="181"/>
  <c r="AB118" i="181"/>
  <c r="AF115" i="181"/>
  <c r="AD115" i="181"/>
  <c r="AB115" i="181"/>
  <c r="AF114" i="181"/>
  <c r="AD114" i="181"/>
  <c r="AB114" i="181"/>
  <c r="AD111" i="181"/>
  <c r="AB111" i="181"/>
  <c r="AD110" i="181"/>
  <c r="AB110" i="181"/>
  <c r="AD109" i="181"/>
  <c r="AB109" i="181"/>
  <c r="AD108" i="181"/>
  <c r="AB108" i="181"/>
  <c r="AD105" i="181"/>
  <c r="AB105" i="181"/>
  <c r="AD104" i="181"/>
  <c r="AB104" i="181"/>
  <c r="O90" i="181"/>
  <c r="N90" i="181"/>
  <c r="M90" i="181"/>
  <c r="L90" i="181"/>
  <c r="K90" i="181"/>
  <c r="AF9" i="181"/>
  <c r="G90" i="181"/>
  <c r="F90" i="181"/>
  <c r="AD9" i="181"/>
  <c r="E90" i="181"/>
  <c r="D90" i="181"/>
  <c r="AB9" i="181"/>
  <c r="C90" i="181"/>
  <c r="O89" i="181"/>
  <c r="N89" i="181"/>
  <c r="M89" i="181"/>
  <c r="L89" i="181"/>
  <c r="K89" i="181"/>
  <c r="AF8" i="181"/>
  <c r="G89" i="181"/>
  <c r="F89" i="181"/>
  <c r="AD8" i="181"/>
  <c r="E89" i="181"/>
  <c r="D89" i="181"/>
  <c r="AB8" i="181"/>
  <c r="C89" i="181"/>
  <c r="AF38" i="181"/>
  <c r="AD38" i="181"/>
  <c r="AB38" i="181"/>
  <c r="AF37" i="181"/>
  <c r="AD37" i="181"/>
  <c r="AB37" i="181"/>
  <c r="O88" i="181"/>
  <c r="N88" i="181"/>
  <c r="M88" i="181"/>
  <c r="L88" i="181"/>
  <c r="J88" i="181"/>
  <c r="AF7" i="181"/>
  <c r="G88" i="181"/>
  <c r="F88" i="181"/>
  <c r="AD7" i="181"/>
  <c r="E88" i="181"/>
  <c r="D88" i="181"/>
  <c r="AB7" i="181"/>
  <c r="C88" i="181"/>
  <c r="O87" i="181"/>
  <c r="N87" i="181"/>
  <c r="M87" i="181"/>
  <c r="L87" i="181"/>
  <c r="J87" i="181"/>
  <c r="AF6" i="181"/>
  <c r="G87" i="181"/>
  <c r="F87" i="181"/>
  <c r="AD6" i="181"/>
  <c r="E87" i="181"/>
  <c r="D87" i="181"/>
  <c r="AB6" i="181"/>
  <c r="C87" i="181"/>
  <c r="O86" i="181"/>
  <c r="N86" i="181"/>
  <c r="M86" i="181"/>
  <c r="L86" i="181"/>
  <c r="J86" i="181"/>
  <c r="AF5" i="181"/>
  <c r="G86" i="181"/>
  <c r="F86" i="181"/>
  <c r="AD5" i="181"/>
  <c r="E86" i="181"/>
  <c r="D86" i="181"/>
  <c r="AB5" i="181"/>
  <c r="C86" i="181"/>
  <c r="O85" i="181"/>
  <c r="N85" i="181"/>
  <c r="M85" i="181"/>
  <c r="L85" i="181"/>
  <c r="J85" i="181"/>
  <c r="AF4" i="181"/>
  <c r="G85" i="181"/>
  <c r="F85" i="181"/>
  <c r="AD4" i="181"/>
  <c r="E85" i="181"/>
  <c r="D85" i="181"/>
  <c r="AB4" i="181"/>
  <c r="C85" i="181"/>
  <c r="J82" i="181"/>
  <c r="S1" i="181"/>
  <c r="C82" i="181"/>
  <c r="A64" i="181"/>
  <c r="A49" i="181"/>
  <c r="AD42" i="181"/>
  <c r="AD41" i="181"/>
  <c r="AB34" i="181"/>
  <c r="AB33" i="181"/>
  <c r="AB32" i="181"/>
  <c r="AB31" i="181"/>
  <c r="A31" i="181"/>
  <c r="AB30" i="181"/>
  <c r="AB29" i="181"/>
  <c r="AB28" i="181"/>
  <c r="AB27" i="181"/>
  <c r="AB26" i="181"/>
  <c r="AB25" i="181"/>
  <c r="AB24" i="181"/>
  <c r="AB23" i="181"/>
  <c r="AB22" i="181"/>
  <c r="AB21" i="181"/>
  <c r="AB20" i="181"/>
  <c r="AB19" i="181"/>
  <c r="AB18" i="181"/>
  <c r="G18" i="181"/>
  <c r="A18" i="181"/>
  <c r="AB17" i="181"/>
  <c r="AB16" i="181"/>
  <c r="AB15" i="181"/>
  <c r="D15" i="181"/>
  <c r="D14" i="181"/>
  <c r="O13" i="181"/>
  <c r="D13" i="181"/>
  <c r="O12" i="181"/>
  <c r="D12" i="181"/>
  <c r="O11" i="181"/>
  <c r="O10" i="181"/>
  <c r="D10" i="181"/>
  <c r="O9" i="181"/>
  <c r="D9" i="181"/>
  <c r="O8" i="181"/>
  <c r="D8" i="181"/>
  <c r="A7" i="181"/>
  <c r="A4" i="181"/>
  <c r="AB2" i="181"/>
  <c r="Y1" i="181"/>
  <c r="AD128" i="180"/>
  <c r="AB128" i="180"/>
  <c r="AD127" i="180"/>
  <c r="AB127" i="180"/>
  <c r="AD125" i="180"/>
  <c r="AB125" i="180"/>
  <c r="AD124" i="180"/>
  <c r="AB124" i="180"/>
  <c r="AB122" i="180"/>
  <c r="AB121" i="180"/>
  <c r="AB120" i="180"/>
  <c r="AB118" i="180"/>
  <c r="AF115" i="180"/>
  <c r="AD115" i="180"/>
  <c r="AB115" i="180"/>
  <c r="AF114" i="180"/>
  <c r="AD114" i="180"/>
  <c r="AB114" i="180"/>
  <c r="AD111" i="180"/>
  <c r="AB111" i="180"/>
  <c r="AD110" i="180"/>
  <c r="AB110" i="180"/>
  <c r="AD109" i="180"/>
  <c r="AB109" i="180"/>
  <c r="AD108" i="180"/>
  <c r="AB108" i="180"/>
  <c r="AD105" i="180"/>
  <c r="AB105" i="180"/>
  <c r="AD104" i="180"/>
  <c r="AB104" i="180"/>
  <c r="O90" i="180"/>
  <c r="N90" i="180"/>
  <c r="M90" i="180"/>
  <c r="L90" i="180"/>
  <c r="K90" i="180"/>
  <c r="AF9" i="180"/>
  <c r="G90" i="180"/>
  <c r="F90" i="180"/>
  <c r="AD9" i="180"/>
  <c r="E90" i="180"/>
  <c r="D90" i="180"/>
  <c r="AB9" i="180"/>
  <c r="C90" i="180"/>
  <c r="O89" i="180"/>
  <c r="N89" i="180"/>
  <c r="M89" i="180"/>
  <c r="L89" i="180"/>
  <c r="K89" i="180"/>
  <c r="AF8" i="180"/>
  <c r="G89" i="180"/>
  <c r="F89" i="180"/>
  <c r="AD8" i="180"/>
  <c r="E89" i="180"/>
  <c r="D89" i="180"/>
  <c r="AB8" i="180"/>
  <c r="C89" i="180"/>
  <c r="AF38" i="180"/>
  <c r="AD38" i="180"/>
  <c r="AB38" i="180"/>
  <c r="AF37" i="180"/>
  <c r="AD37" i="180"/>
  <c r="AB37" i="180"/>
  <c r="O88" i="180"/>
  <c r="N88" i="180"/>
  <c r="M88" i="180"/>
  <c r="L88" i="180"/>
  <c r="J88" i="180"/>
  <c r="AF7" i="180"/>
  <c r="G88" i="180"/>
  <c r="F88" i="180"/>
  <c r="AD7" i="180"/>
  <c r="E88" i="180"/>
  <c r="D88" i="180"/>
  <c r="AB7" i="180"/>
  <c r="C88" i="180"/>
  <c r="O87" i="180"/>
  <c r="N87" i="180"/>
  <c r="M87" i="180"/>
  <c r="L87" i="180"/>
  <c r="J87" i="180"/>
  <c r="AF6" i="180"/>
  <c r="G87" i="180"/>
  <c r="F87" i="180"/>
  <c r="AD6" i="180"/>
  <c r="E87" i="180"/>
  <c r="D87" i="180"/>
  <c r="AB6" i="180"/>
  <c r="C87" i="180"/>
  <c r="O86" i="180"/>
  <c r="N86" i="180"/>
  <c r="M86" i="180"/>
  <c r="L86" i="180"/>
  <c r="J86" i="180"/>
  <c r="AF5" i="180"/>
  <c r="G86" i="180"/>
  <c r="F86" i="180"/>
  <c r="AD5" i="180"/>
  <c r="E86" i="180"/>
  <c r="D86" i="180"/>
  <c r="AB5" i="180"/>
  <c r="C86" i="180"/>
  <c r="O85" i="180"/>
  <c r="N85" i="180"/>
  <c r="M85" i="180"/>
  <c r="L85" i="180"/>
  <c r="J85" i="180"/>
  <c r="AF4" i="180"/>
  <c r="G85" i="180"/>
  <c r="F85" i="180"/>
  <c r="AD4" i="180"/>
  <c r="E85" i="180"/>
  <c r="D85" i="180"/>
  <c r="AB4" i="180"/>
  <c r="C85" i="180"/>
  <c r="J82" i="180"/>
  <c r="S1" i="180"/>
  <c r="C82" i="180"/>
  <c r="A64" i="180"/>
  <c r="A49" i="180"/>
  <c r="AD42" i="180"/>
  <c r="AD41" i="180"/>
  <c r="AB34" i="180"/>
  <c r="AB33" i="180"/>
  <c r="AB32" i="180"/>
  <c r="AB31" i="180"/>
  <c r="A31" i="180"/>
  <c r="AB30" i="180"/>
  <c r="AB29" i="180"/>
  <c r="AB28" i="180"/>
  <c r="AB27" i="180"/>
  <c r="AB26" i="180"/>
  <c r="AB25" i="180"/>
  <c r="AB24" i="180"/>
  <c r="AB23" i="180"/>
  <c r="AB22" i="180"/>
  <c r="AB21" i="180"/>
  <c r="AB20" i="180"/>
  <c r="AB19" i="180"/>
  <c r="AB18" i="180"/>
  <c r="G18" i="180"/>
  <c r="A18" i="180"/>
  <c r="AB17" i="180"/>
  <c r="AB16" i="180"/>
  <c r="AB15" i="180"/>
  <c r="D15" i="180"/>
  <c r="D14" i="180"/>
  <c r="O13" i="180"/>
  <c r="D13" i="180"/>
  <c r="O12" i="180"/>
  <c r="D12" i="180"/>
  <c r="O11" i="180"/>
  <c r="O10" i="180"/>
  <c r="D10" i="180"/>
  <c r="O9" i="180"/>
  <c r="D9" i="180"/>
  <c r="O8" i="180"/>
  <c r="D8" i="180"/>
  <c r="A7" i="180"/>
  <c r="A4" i="180"/>
  <c r="AB2" i="180"/>
  <c r="Y1" i="180"/>
  <c r="AD128" i="179"/>
  <c r="AB128" i="179"/>
  <c r="AD127" i="179"/>
  <c r="AB127" i="179"/>
  <c r="AD125" i="179"/>
  <c r="AB125" i="179"/>
  <c r="AD124" i="179"/>
  <c r="AB124" i="179"/>
  <c r="AB122" i="179"/>
  <c r="AB121" i="179"/>
  <c r="AB120" i="179"/>
  <c r="AB118" i="179"/>
  <c r="AF115" i="179"/>
  <c r="AD115" i="179"/>
  <c r="AB115" i="179"/>
  <c r="AF114" i="179"/>
  <c r="AD114" i="179"/>
  <c r="AB114" i="179"/>
  <c r="AD111" i="179"/>
  <c r="AB111" i="179"/>
  <c r="AD110" i="179"/>
  <c r="AB110" i="179"/>
  <c r="AD109" i="179"/>
  <c r="AB109" i="179"/>
  <c r="AD108" i="179"/>
  <c r="AB108" i="179"/>
  <c r="AD105" i="179"/>
  <c r="AB105" i="179"/>
  <c r="AD104" i="179"/>
  <c r="AB104" i="179"/>
  <c r="O90" i="179"/>
  <c r="N90" i="179"/>
  <c r="M90" i="179"/>
  <c r="L90" i="179"/>
  <c r="K90" i="179"/>
  <c r="AF9" i="179"/>
  <c r="G90" i="179"/>
  <c r="F90" i="179"/>
  <c r="AD9" i="179"/>
  <c r="E90" i="179"/>
  <c r="D90" i="179"/>
  <c r="AB9" i="179"/>
  <c r="C90" i="179"/>
  <c r="O89" i="179"/>
  <c r="N89" i="179"/>
  <c r="M89" i="179"/>
  <c r="L89" i="179"/>
  <c r="K89" i="179"/>
  <c r="AF8" i="179"/>
  <c r="G89" i="179"/>
  <c r="F89" i="179"/>
  <c r="AD8" i="179"/>
  <c r="E89" i="179"/>
  <c r="D89" i="179"/>
  <c r="AB8" i="179"/>
  <c r="C89" i="179"/>
  <c r="AF38" i="179"/>
  <c r="AD38" i="179"/>
  <c r="AB38" i="179"/>
  <c r="AF37" i="179"/>
  <c r="AD37" i="179"/>
  <c r="AB37" i="179"/>
  <c r="O88" i="179"/>
  <c r="N88" i="179"/>
  <c r="M88" i="179"/>
  <c r="L88" i="179"/>
  <c r="J88" i="179"/>
  <c r="AF7" i="179"/>
  <c r="G88" i="179"/>
  <c r="F88" i="179"/>
  <c r="AD7" i="179"/>
  <c r="E88" i="179"/>
  <c r="D88" i="179"/>
  <c r="AB7" i="179"/>
  <c r="C88" i="179"/>
  <c r="O87" i="179"/>
  <c r="N87" i="179"/>
  <c r="M87" i="179"/>
  <c r="L87" i="179"/>
  <c r="J87" i="179"/>
  <c r="AF6" i="179"/>
  <c r="G87" i="179"/>
  <c r="F87" i="179"/>
  <c r="AD6" i="179"/>
  <c r="E87" i="179"/>
  <c r="D87" i="179"/>
  <c r="AB6" i="179"/>
  <c r="C87" i="179"/>
  <c r="O86" i="179"/>
  <c r="N86" i="179"/>
  <c r="M86" i="179"/>
  <c r="L86" i="179"/>
  <c r="J86" i="179"/>
  <c r="AF5" i="179"/>
  <c r="G86" i="179"/>
  <c r="F86" i="179"/>
  <c r="AD5" i="179"/>
  <c r="E86" i="179"/>
  <c r="D86" i="179"/>
  <c r="AB5" i="179"/>
  <c r="C86" i="179"/>
  <c r="O85" i="179"/>
  <c r="N85" i="179"/>
  <c r="M85" i="179"/>
  <c r="L85" i="179"/>
  <c r="J85" i="179"/>
  <c r="AF4" i="179"/>
  <c r="G85" i="179"/>
  <c r="F85" i="179"/>
  <c r="AD4" i="179"/>
  <c r="E85" i="179"/>
  <c r="D85" i="179"/>
  <c r="AB4" i="179"/>
  <c r="C85" i="179"/>
  <c r="J82" i="179"/>
  <c r="S1" i="179"/>
  <c r="C82" i="179"/>
  <c r="A64" i="179"/>
  <c r="A49" i="179"/>
  <c r="AD42" i="179"/>
  <c r="AD41" i="179"/>
  <c r="AB34" i="179"/>
  <c r="AB33" i="179"/>
  <c r="AB32" i="179"/>
  <c r="AB31" i="179"/>
  <c r="A31" i="179"/>
  <c r="AB30" i="179"/>
  <c r="AB29" i="179"/>
  <c r="AB28" i="179"/>
  <c r="AB27" i="179"/>
  <c r="AB26" i="179"/>
  <c r="AB25" i="179"/>
  <c r="AB24" i="179"/>
  <c r="AB23" i="179"/>
  <c r="AB22" i="179"/>
  <c r="AB21" i="179"/>
  <c r="AB20" i="179"/>
  <c r="AB19" i="179"/>
  <c r="AB18" i="179"/>
  <c r="G18" i="179"/>
  <c r="A18" i="179"/>
  <c r="AB17" i="179"/>
  <c r="AB16" i="179"/>
  <c r="AB15" i="179"/>
  <c r="D15" i="179"/>
  <c r="D14" i="179"/>
  <c r="O13" i="179"/>
  <c r="D13" i="179"/>
  <c r="O12" i="179"/>
  <c r="D12" i="179"/>
  <c r="O11" i="179"/>
  <c r="O10" i="179"/>
  <c r="D10" i="179"/>
  <c r="O9" i="179"/>
  <c r="D9" i="179"/>
  <c r="O8" i="179"/>
  <c r="D8" i="179"/>
  <c r="A7" i="179"/>
  <c r="A4" i="179"/>
  <c r="AB2" i="179"/>
  <c r="Y1" i="179"/>
  <c r="AD128" i="178"/>
  <c r="AB128" i="178"/>
  <c r="AD127" i="178"/>
  <c r="AB127" i="178"/>
  <c r="AD125" i="178"/>
  <c r="AB125" i="178"/>
  <c r="AD124" i="178"/>
  <c r="AB124" i="178"/>
  <c r="AB122" i="178"/>
  <c r="AB121" i="178"/>
  <c r="AB120" i="178"/>
  <c r="AB118" i="178"/>
  <c r="AF115" i="178"/>
  <c r="AD115" i="178"/>
  <c r="AB115" i="178"/>
  <c r="AF114" i="178"/>
  <c r="AD114" i="178"/>
  <c r="AB114" i="178"/>
  <c r="AD111" i="178"/>
  <c r="AB111" i="178"/>
  <c r="AD110" i="178"/>
  <c r="AB110" i="178"/>
  <c r="AD109" i="178"/>
  <c r="AB109" i="178"/>
  <c r="AD108" i="178"/>
  <c r="AB108" i="178"/>
  <c r="AD105" i="178"/>
  <c r="AB105" i="178"/>
  <c r="AD104" i="178"/>
  <c r="AB104" i="178"/>
  <c r="O90" i="178"/>
  <c r="N90" i="178"/>
  <c r="M90" i="178"/>
  <c r="L90" i="178"/>
  <c r="K90" i="178"/>
  <c r="AF9" i="178"/>
  <c r="G90" i="178"/>
  <c r="F90" i="178"/>
  <c r="AD9" i="178"/>
  <c r="E90" i="178"/>
  <c r="D90" i="178"/>
  <c r="AB9" i="178"/>
  <c r="C90" i="178"/>
  <c r="O89" i="178"/>
  <c r="N89" i="178"/>
  <c r="M89" i="178"/>
  <c r="L89" i="178"/>
  <c r="K89" i="178"/>
  <c r="AF8" i="178"/>
  <c r="G89" i="178"/>
  <c r="F89" i="178"/>
  <c r="AD8" i="178"/>
  <c r="E89" i="178"/>
  <c r="D89" i="178"/>
  <c r="AB8" i="178"/>
  <c r="C89" i="178"/>
  <c r="AF38" i="178"/>
  <c r="AD38" i="178"/>
  <c r="AB38" i="178"/>
  <c r="AF37" i="178"/>
  <c r="AD37" i="178"/>
  <c r="AB37" i="178"/>
  <c r="O88" i="178"/>
  <c r="N88" i="178"/>
  <c r="M88" i="178"/>
  <c r="L88" i="178"/>
  <c r="J88" i="178"/>
  <c r="AF7" i="178"/>
  <c r="G88" i="178"/>
  <c r="F88" i="178"/>
  <c r="AD7" i="178"/>
  <c r="E88" i="178"/>
  <c r="D88" i="178"/>
  <c r="AB7" i="178"/>
  <c r="C88" i="178"/>
  <c r="O87" i="178"/>
  <c r="N87" i="178"/>
  <c r="M87" i="178"/>
  <c r="L87" i="178"/>
  <c r="J87" i="178"/>
  <c r="AF6" i="178"/>
  <c r="G87" i="178"/>
  <c r="F87" i="178"/>
  <c r="AD6" i="178"/>
  <c r="E87" i="178"/>
  <c r="D87" i="178"/>
  <c r="AB6" i="178"/>
  <c r="C87" i="178"/>
  <c r="O86" i="178"/>
  <c r="N86" i="178"/>
  <c r="M86" i="178"/>
  <c r="L86" i="178"/>
  <c r="J86" i="178"/>
  <c r="AF5" i="178"/>
  <c r="G86" i="178"/>
  <c r="F86" i="178"/>
  <c r="AD5" i="178"/>
  <c r="E86" i="178"/>
  <c r="D86" i="178"/>
  <c r="AB5" i="178"/>
  <c r="C86" i="178"/>
  <c r="O85" i="178"/>
  <c r="N85" i="178"/>
  <c r="M85" i="178"/>
  <c r="L85" i="178"/>
  <c r="J85" i="178"/>
  <c r="AF4" i="178"/>
  <c r="G85" i="178"/>
  <c r="F85" i="178"/>
  <c r="AD4" i="178"/>
  <c r="E85" i="178"/>
  <c r="D85" i="178"/>
  <c r="AB4" i="178"/>
  <c r="C85" i="178"/>
  <c r="J82" i="178"/>
  <c r="S1" i="178"/>
  <c r="C82" i="178"/>
  <c r="A64" i="178"/>
  <c r="A49" i="178"/>
  <c r="AD42" i="178"/>
  <c r="AD41" i="178"/>
  <c r="AB34" i="178"/>
  <c r="AB33" i="178"/>
  <c r="AB32" i="178"/>
  <c r="AB31" i="178"/>
  <c r="A31" i="178"/>
  <c r="AB30" i="178"/>
  <c r="AB29" i="178"/>
  <c r="AB28" i="178"/>
  <c r="AB27" i="178"/>
  <c r="AB26" i="178"/>
  <c r="AB25" i="178"/>
  <c r="AB24" i="178"/>
  <c r="AB23" i="178"/>
  <c r="AB22" i="178"/>
  <c r="AB21" i="178"/>
  <c r="AB20" i="178"/>
  <c r="AB19" i="178"/>
  <c r="AB18" i="178"/>
  <c r="G18" i="178"/>
  <c r="A18" i="178"/>
  <c r="AB17" i="178"/>
  <c r="AB16" i="178"/>
  <c r="AB15" i="178"/>
  <c r="D15" i="178"/>
  <c r="D14" i="178"/>
  <c r="O13" i="178"/>
  <c r="D13" i="178"/>
  <c r="O12" i="178"/>
  <c r="D12" i="178"/>
  <c r="O11" i="178"/>
  <c r="O10" i="178"/>
  <c r="D10" i="178"/>
  <c r="O9" i="178"/>
  <c r="D9" i="178"/>
  <c r="O8" i="178"/>
  <c r="D8" i="178"/>
  <c r="A7" i="178"/>
  <c r="A4" i="178"/>
  <c r="AB2" i="178"/>
  <c r="Y1" i="178"/>
  <c r="J52" i="177"/>
  <c r="J51" i="177"/>
  <c r="J50" i="177"/>
  <c r="J49" i="177"/>
  <c r="J47" i="177"/>
  <c r="J46" i="177"/>
  <c r="J45" i="177"/>
  <c r="J44" i="177"/>
  <c r="J39" i="177"/>
  <c r="J34" i="177"/>
  <c r="J33" i="177"/>
  <c r="J32" i="177"/>
  <c r="J31" i="177"/>
  <c r="J30" i="177"/>
  <c r="J29" i="177"/>
  <c r="J28" i="177"/>
  <c r="J27" i="177"/>
  <c r="J26" i="177"/>
  <c r="J25" i="177"/>
  <c r="J24" i="177"/>
  <c r="J23" i="177"/>
  <c r="J22" i="177"/>
  <c r="J21" i="177"/>
  <c r="J20" i="177"/>
  <c r="J19" i="177"/>
  <c r="J18" i="177"/>
  <c r="J17" i="177"/>
  <c r="J16" i="177"/>
  <c r="J15" i="177"/>
  <c r="J2" i="177"/>
  <c r="G1" i="177"/>
</calcChain>
</file>

<file path=xl/sharedStrings.xml><?xml version="1.0" encoding="utf-8"?>
<sst xmlns="http://schemas.openxmlformats.org/spreadsheetml/2006/main" count="13804" uniqueCount="273">
  <si>
    <t>Change in</t>
  </si>
  <si>
    <t>Number</t>
  </si>
  <si>
    <t>last year</t>
  </si>
  <si>
    <t>Jobs</t>
  </si>
  <si>
    <t>Held by men</t>
  </si>
  <si>
    <t>Held by women</t>
  </si>
  <si>
    <t>Employed persons</t>
  </si>
  <si>
    <t>Total employment income</t>
  </si>
  <si>
    <t>Number of jobs and employed persons in</t>
  </si>
  <si>
    <t>Median employee income per job in</t>
  </si>
  <si>
    <t>Single job holders</t>
  </si>
  <si>
    <t>Multiple job holders</t>
  </si>
  <si>
    <t>OMUEs</t>
  </si>
  <si>
    <t>Number of jobs</t>
  </si>
  <si>
    <t>Type of organisation</t>
  </si>
  <si>
    <t>Private sector entities</t>
  </si>
  <si>
    <t>Incorporated</t>
  </si>
  <si>
    <t>Unincorporated</t>
  </si>
  <si>
    <t>Public sector entities</t>
  </si>
  <si>
    <t>Employment size</t>
  </si>
  <si>
    <t>Fewer than 5 employees</t>
  </si>
  <si>
    <t>5–19 employees</t>
  </si>
  <si>
    <t>20–199 employees</t>
  </si>
  <si>
    <t>200 or more employees</t>
  </si>
  <si>
    <t>Spotlight</t>
  </si>
  <si>
    <t>Formatted</t>
  </si>
  <si>
    <t>1 year mv</t>
  </si>
  <si>
    <t>5 year mv</t>
  </si>
  <si>
    <t>Total jobs</t>
  </si>
  <si>
    <t>Duration adjusted median income</t>
  </si>
  <si>
    <t>Employee jobs</t>
  </si>
  <si>
    <t>OMUE jobs</t>
  </si>
  <si>
    <t>Jobs per industry</t>
  </si>
  <si>
    <t>Distribution</t>
  </si>
  <si>
    <t>Total job holders</t>
  </si>
  <si>
    <t>Jobs by age/sex</t>
  </si>
  <si>
    <t>Male</t>
  </si>
  <si>
    <t>14 years and under</t>
  </si>
  <si>
    <t>15 to 17 years</t>
  </si>
  <si>
    <t>18 to 20 years</t>
  </si>
  <si>
    <t>21 to 24 years</t>
  </si>
  <si>
    <t>25 to 29 years</t>
  </si>
  <si>
    <t>30 to 34 years</t>
  </si>
  <si>
    <t>35 to 39 years</t>
  </si>
  <si>
    <t>40 to 44 years</t>
  </si>
  <si>
    <t>45 to 49 years</t>
  </si>
  <si>
    <t>50 to 54 years</t>
  </si>
  <si>
    <t>55 to 59 years</t>
  </si>
  <si>
    <t>60 to 64 years</t>
  </si>
  <si>
    <t>65 to 69 years</t>
  </si>
  <si>
    <t>70 to 74 years</t>
  </si>
  <si>
    <t>75 to 79 years</t>
  </si>
  <si>
    <t>80 to 84 years</t>
  </si>
  <si>
    <t>85 years and over</t>
  </si>
  <si>
    <t>Total</t>
  </si>
  <si>
    <t>Female</t>
  </si>
  <si>
    <t>Employed persons by occupation</t>
  </si>
  <si>
    <t>Managers</t>
  </si>
  <si>
    <t>Professionals</t>
  </si>
  <si>
    <t>Labourers</t>
  </si>
  <si>
    <t>2015-16</t>
  </si>
  <si>
    <t>2012-13</t>
  </si>
  <si>
    <t>2013-14</t>
  </si>
  <si>
    <t>2014-15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</si>
  <si>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</si>
  <si>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</si>
  <si>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</si>
  <si>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</si>
  <si>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</si>
  <si>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</si>
  <si>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</si>
  <si>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</si>
  <si>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</si>
  <si>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</si>
  <si>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</si>
  <si>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</si>
  <si>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</si>
  <si>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</si>
  <si>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</si>
  <si>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</si>
  <si>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</si>
  <si>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</si>
  <si>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</si>
  <si>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Total all services</t>
  </si>
  <si>
    <t xml:space="preserve">            Australian Bureau of Statistics</t>
  </si>
  <si>
    <t>Males</t>
  </si>
  <si>
    <t>Females</t>
  </si>
  <si>
    <t>Employed Persons</t>
  </si>
  <si>
    <t>Duration adjusted median income (jobs)</t>
  </si>
  <si>
    <t>%</t>
  </si>
  <si>
    <t>Employees</t>
  </si>
  <si>
    <t>Owner Managers of Unincorporated Enterprises</t>
  </si>
  <si>
    <t>Persons</t>
  </si>
  <si>
    <t>Multi jobs male</t>
  </si>
  <si>
    <t>Multi jobs female</t>
  </si>
  <si>
    <t>2016-17</t>
  </si>
  <si>
    <t>Contents</t>
  </si>
  <si>
    <t>Tables</t>
  </si>
  <si>
    <r>
      <t xml:space="preserve">More information available from the </t>
    </r>
    <r>
      <rPr>
        <b/>
        <u/>
        <sz val="12"/>
        <color indexed="12"/>
        <rFont val="Arial"/>
        <family val="2"/>
      </rPr>
      <t>ABS website</t>
    </r>
  </si>
  <si>
    <t>Inquiries</t>
  </si>
  <si>
    <t>Further information about these and related statistics is available from the ABS website www.abs.gov.au, or contact the National Information and Referral Service on 1300 135 070.</t>
  </si>
  <si>
    <t>Average age of employed persons</t>
  </si>
  <si>
    <t>2011-12</t>
  </si>
  <si>
    <t>Yrs</t>
  </si>
  <si>
    <t>Median income per job</t>
  </si>
  <si>
    <t>Persons average age</t>
  </si>
  <si>
    <t>Persons employees</t>
  </si>
  <si>
    <t>Persons OMUEs</t>
  </si>
  <si>
    <t>Persons both employees and OMUEs</t>
  </si>
  <si>
    <t>Employees plus both emp/OMUE</t>
  </si>
  <si>
    <t>OMUEs plus both emp/OMUE</t>
  </si>
  <si>
    <t>Employed persons male</t>
  </si>
  <si>
    <t>Employed persons female</t>
  </si>
  <si>
    <t>Single job</t>
  </si>
  <si>
    <t>Multi job</t>
  </si>
  <si>
    <t>Campbelltown</t>
  </si>
  <si>
    <t>Kingston</t>
  </si>
  <si>
    <t>Adelaide</t>
  </si>
  <si>
    <t>Adelaide Hills</t>
  </si>
  <si>
    <t>Adelaide Plains</t>
  </si>
  <si>
    <t>Alexandrina</t>
  </si>
  <si>
    <t>Anangu Pitjantjatjara</t>
  </si>
  <si>
    <t>Barossa</t>
  </si>
  <si>
    <t>Barunga West</t>
  </si>
  <si>
    <t>Berri and Barmera</t>
  </si>
  <si>
    <t>Burnside</t>
  </si>
  <si>
    <t>10.10</t>
  </si>
  <si>
    <t>Ceduna</t>
  </si>
  <si>
    <t>Charles Sturt</t>
  </si>
  <si>
    <t>Clare and Gilbert Valleys</t>
  </si>
  <si>
    <t>Cleve</t>
  </si>
  <si>
    <t>Coober Pedy</t>
  </si>
  <si>
    <t>Copper Coast</t>
  </si>
  <si>
    <t>Elliston</t>
  </si>
  <si>
    <t>Flinders Ranges</t>
  </si>
  <si>
    <t>Franklin Harbour</t>
  </si>
  <si>
    <t>Gawler</t>
  </si>
  <si>
    <t>10.20</t>
  </si>
  <si>
    <t>Goyder</t>
  </si>
  <si>
    <t>Grant</t>
  </si>
  <si>
    <t>Holdfast Bay</t>
  </si>
  <si>
    <t>Kangaroo Island</t>
  </si>
  <si>
    <t>Karoonda East Murray</t>
  </si>
  <si>
    <t>Kimba</t>
  </si>
  <si>
    <t>Light</t>
  </si>
  <si>
    <t>Lower Eyre Peninsula</t>
  </si>
  <si>
    <t>Loxton Waikerie</t>
  </si>
  <si>
    <t>10.30</t>
  </si>
  <si>
    <t>Maralinga Tjarutja</t>
  </si>
  <si>
    <t>Marion</t>
  </si>
  <si>
    <t>Mid Murray</t>
  </si>
  <si>
    <t>Mitcham</t>
  </si>
  <si>
    <t>Mount Barker</t>
  </si>
  <si>
    <t>Mount Gambier</t>
  </si>
  <si>
    <t>Mount Remarkable</t>
  </si>
  <si>
    <t>Murray Bridge</t>
  </si>
  <si>
    <t>Naracoorte and Lucindale</t>
  </si>
  <si>
    <t>Northern Areas</t>
  </si>
  <si>
    <t>10.40</t>
  </si>
  <si>
    <t>Norwood Payneham St Peters</t>
  </si>
  <si>
    <t>Onkaparinga</t>
  </si>
  <si>
    <t>Orroroo/Carrieton</t>
  </si>
  <si>
    <t>Peterborough</t>
  </si>
  <si>
    <t>Playford</t>
  </si>
  <si>
    <t>Port Adelaide Enfield</t>
  </si>
  <si>
    <t>Port Augusta</t>
  </si>
  <si>
    <t>Port Lincoln</t>
  </si>
  <si>
    <t>Port Pirie City and Dists</t>
  </si>
  <si>
    <t>Prospect</t>
  </si>
  <si>
    <t>10.50</t>
  </si>
  <si>
    <t>Renmark Paringa</t>
  </si>
  <si>
    <t>Robe</t>
  </si>
  <si>
    <t>Roxby Downs</t>
  </si>
  <si>
    <t>Salisbury</t>
  </si>
  <si>
    <t>Southern Mallee</t>
  </si>
  <si>
    <t>Streaky Bay</t>
  </si>
  <si>
    <t>Tatiara</t>
  </si>
  <si>
    <t>Tea Tree Gully</t>
  </si>
  <si>
    <t>The Coorong</t>
  </si>
  <si>
    <t>Tumby Bay</t>
  </si>
  <si>
    <t>10.60</t>
  </si>
  <si>
    <t>Unley</t>
  </si>
  <si>
    <t>Victor Harbor</t>
  </si>
  <si>
    <t>Wakefield</t>
  </si>
  <si>
    <t>Walkerville</t>
  </si>
  <si>
    <t>Wattle Range</t>
  </si>
  <si>
    <t>West Torrens</t>
  </si>
  <si>
    <t>Whyalla</t>
  </si>
  <si>
    <t>Wudinna</t>
  </si>
  <si>
    <t>Yankalilla</t>
  </si>
  <si>
    <t>Yorke Peninsula</t>
  </si>
  <si>
    <t>10.70</t>
  </si>
  <si>
    <t>7 year mv</t>
  </si>
  <si>
    <t>1 Year mv</t>
  </si>
  <si>
    <t>7 Year mv</t>
  </si>
  <si>
    <t>2017-18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</si>
  <si>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</si>
  <si>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</si>
  <si>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</si>
  <si>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</si>
  <si>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</si>
  <si>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© Commonwealth of Australia 2021</t>
  </si>
  <si>
    <t>Change</t>
  </si>
  <si>
    <t>since 2011-12</t>
  </si>
  <si>
    <t>10.1</t>
  </si>
  <si>
    <t>10.2</t>
  </si>
  <si>
    <t>10.3</t>
  </si>
  <si>
    <t>10.4</t>
  </si>
  <si>
    <t>10.5</t>
  </si>
  <si>
    <t>10.6</t>
  </si>
  <si>
    <t>10.7</t>
  </si>
  <si>
    <t>10.8</t>
  </si>
  <si>
    <t>10.9</t>
  </si>
  <si>
    <t>10.11</t>
  </si>
  <si>
    <t>10.12</t>
  </si>
  <si>
    <t>10.13</t>
  </si>
  <si>
    <t>10.14</t>
  </si>
  <si>
    <t>10.15</t>
  </si>
  <si>
    <t>10.16</t>
  </si>
  <si>
    <t>10.17</t>
  </si>
  <si>
    <t>10.18</t>
  </si>
  <si>
    <t>10.19</t>
  </si>
  <si>
    <t>10.21</t>
  </si>
  <si>
    <t>10.22</t>
  </si>
  <si>
    <t>10.23</t>
  </si>
  <si>
    <t>10.24</t>
  </si>
  <si>
    <t>10.25</t>
  </si>
  <si>
    <t>10.26</t>
  </si>
  <si>
    <t>10.27</t>
  </si>
  <si>
    <t>10.28</t>
  </si>
  <si>
    <t>10.29</t>
  </si>
  <si>
    <t>10.31</t>
  </si>
  <si>
    <t>10.32</t>
  </si>
  <si>
    <t>10.33</t>
  </si>
  <si>
    <t>10.34</t>
  </si>
  <si>
    <t>10.35</t>
  </si>
  <si>
    <t>10.36</t>
  </si>
  <si>
    <t>10.37</t>
  </si>
  <si>
    <t>10.38</t>
  </si>
  <si>
    <t>10.39</t>
  </si>
  <si>
    <t>10.41</t>
  </si>
  <si>
    <t>10.42</t>
  </si>
  <si>
    <t>10.43</t>
  </si>
  <si>
    <t>10.44</t>
  </si>
  <si>
    <t>10.45</t>
  </si>
  <si>
    <t>10.46</t>
  </si>
  <si>
    <t>10.47</t>
  </si>
  <si>
    <t>10.48</t>
  </si>
  <si>
    <t>10.49</t>
  </si>
  <si>
    <t>10.51</t>
  </si>
  <si>
    <t>10.52</t>
  </si>
  <si>
    <t>10.53</t>
  </si>
  <si>
    <t>10.54</t>
  </si>
  <si>
    <t>10.55</t>
  </si>
  <si>
    <t>10.56</t>
  </si>
  <si>
    <t>10.57</t>
  </si>
  <si>
    <t>10.58</t>
  </si>
  <si>
    <t>10.59</t>
  </si>
  <si>
    <t>10.61</t>
  </si>
  <si>
    <t>10.62</t>
  </si>
  <si>
    <t>10.63</t>
  </si>
  <si>
    <t>10.64</t>
  </si>
  <si>
    <t>10.65</t>
  </si>
  <si>
    <t>10.66</t>
  </si>
  <si>
    <t>10.67</t>
  </si>
  <si>
    <t>10.68</t>
  </si>
  <si>
    <t>10.69</t>
  </si>
  <si>
    <t>South Australia</t>
  </si>
  <si>
    <t>* Totals may differ from the sum of their components due to perturbation</t>
  </si>
  <si>
    <t>Released at 11.30am (Canberra time) 26 February 2021</t>
  </si>
  <si>
    <t>* Data for some LGAs are supressed due to small counts.</t>
  </si>
  <si>
    <t>and data which could not be classified to component characteristics.</t>
  </si>
  <si>
    <t>Jobs in Australia: Table 10. South Australia Spotlights by Local Government Areas 2017-18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</si>
</sst>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0.0"/>
    <numFmt numFmtId="166" formatCode="#,##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color theme="1"/>
      <name val="Calibri"/>
      <family val="2"/>
      <scheme val="minor"/>
    </font>
    <font>
      <b/>
      <u/>
      <sz val="12"/>
      <color indexed="12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10"/>
      <color theme="1"/>
      <name val="Arial"/>
      <family val="2"/>
    </font>
    <font>
      <sz val="8"/>
      <color rgb="FF6E6E73"/>
      <name val="Segoe UI"/>
      <family val="2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3"/>
      <color theme="0"/>
      <name val="Calibri"/>
      <family val="2"/>
      <scheme val="minor"/>
    </font>
    <font>
      <sz val="10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FFFFCC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55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0" fontId="2" fillId="0" borderId="1" applyNumberFormat="0" applyFill="0" applyAlignment="0" applyProtection="0"/>
    <xf numFmtId="0" fontId="3" fillId="0" borderId="0"/>
    <xf numFmtId="0" fontId="4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27" fillId="0" borderId="11" applyNumberFormat="0" applyFill="0" applyAlignment="0" applyProtection="0"/>
    <xf numFmtId="0" fontId="27" fillId="0" borderId="0" applyNumberFormat="0" applyFill="0" applyBorder="0" applyAlignment="0" applyProtection="0"/>
    <xf numFmtId="0" fontId="28" fillId="0" borderId="12" applyNumberFormat="0" applyFill="0" applyAlignment="0" applyProtection="0"/>
  </cellStyleXfs>
  <cellXfs count="158">
    <xf numFmtId="0" fontId="0" fillId="0" borderId="0" xfId="0"/>
    <xf numFmtId="0" fontId="0" fillId="0" borderId="0" xfId="0" applyFill="1"/>
    <xf numFmtId="0" fontId="4" fillId="0" borderId="0" xfId="3" applyFont="1" applyBorder="1" applyAlignment="1">
      <alignment vertical="center"/>
    </xf>
    <xf numFmtId="0" fontId="5" fillId="0" borderId="0" xfId="0" applyFont="1" applyFill="1"/>
    <xf numFmtId="0" fontId="5" fillId="0" borderId="0" xfId="0" applyFont="1" applyFill="1" applyAlignment="1">
      <alignment horizontal="right"/>
    </xf>
    <xf numFmtId="0" fontId="7" fillId="0" borderId="0" xfId="0" applyFont="1"/>
    <xf numFmtId="0" fontId="8" fillId="3" borderId="0" xfId="3" applyFont="1" applyFill="1" applyAlignment="1">
      <alignment vertical="center"/>
    </xf>
    <xf numFmtId="0" fontId="0" fillId="0" borderId="0" xfId="0" applyAlignment="1">
      <alignment horizontal="center"/>
    </xf>
    <xf numFmtId="164" fontId="5" fillId="0" borderId="0" xfId="1" applyNumberFormat="1" applyFont="1" applyFill="1" applyAlignment="1">
      <alignment horizontal="center"/>
    </xf>
    <xf numFmtId="0" fontId="7" fillId="0" borderId="0" xfId="0" applyFont="1" applyFill="1"/>
    <xf numFmtId="3" fontId="5" fillId="0" borderId="0" xfId="0" applyNumberFormat="1" applyFont="1" applyFill="1" applyAlignment="1">
      <alignment horizontal="right"/>
    </xf>
    <xf numFmtId="0" fontId="12" fillId="0" borderId="0" xfId="3" applyFont="1" applyFill="1"/>
    <xf numFmtId="0" fontId="12" fillId="0" borderId="0" xfId="3" applyFont="1" applyBorder="1" applyAlignment="1">
      <alignment horizontal="left"/>
    </xf>
    <xf numFmtId="0" fontId="13" fillId="0" borderId="0" xfId="3" applyFont="1"/>
    <xf numFmtId="0" fontId="14" fillId="0" borderId="0" xfId="0" applyFont="1"/>
    <xf numFmtId="0" fontId="3" fillId="0" borderId="10" xfId="3" applyBorder="1" applyAlignment="1" applyProtection="1">
      <alignment wrapText="1"/>
      <protection locked="0"/>
    </xf>
    <xf numFmtId="0" fontId="3" fillId="0" borderId="10" xfId="3" applyBorder="1" applyAlignment="1">
      <alignment wrapText="1"/>
    </xf>
    <xf numFmtId="0" fontId="12" fillId="0" borderId="0" xfId="5" applyFont="1" applyAlignment="1" applyProtection="1"/>
    <xf numFmtId="0" fontId="10" fillId="0" borderId="0" xfId="5" applyAlignment="1" applyProtection="1"/>
    <xf numFmtId="0" fontId="3" fillId="0" borderId="0" xfId="3" applyFont="1" applyBorder="1" applyAlignment="1">
      <alignment horizontal="left"/>
    </xf>
    <xf numFmtId="0" fontId="12" fillId="0" borderId="0" xfId="3" applyFont="1"/>
    <xf numFmtId="0" fontId="3" fillId="0" borderId="0" xfId="3"/>
    <xf numFmtId="0" fontId="10" fillId="0" borderId="0" xfId="5" applyAlignment="1" applyProtection="1">
      <alignment horizontal="right"/>
    </xf>
    <xf numFmtId="0" fontId="16" fillId="0" borderId="0" xfId="5" applyFont="1" applyFill="1" applyAlignment="1" applyProtection="1">
      <alignment horizontal="left" wrapText="1"/>
    </xf>
    <xf numFmtId="0" fontId="17" fillId="0" borderId="0" xfId="0" applyFont="1" applyFill="1" applyAlignment="1"/>
    <xf numFmtId="0" fontId="17" fillId="0" borderId="0" xfId="0" applyFont="1" applyAlignment="1"/>
    <xf numFmtId="0" fontId="24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9" fillId="0" borderId="0" xfId="3" applyFont="1" applyFill="1" applyProtection="1">
      <protection locked="0" hidden="1"/>
    </xf>
    <xf numFmtId="0" fontId="0" fillId="0" borderId="0" xfId="0" applyFill="1" applyProtection="1">
      <protection locked="0" hidden="1"/>
    </xf>
    <xf numFmtId="0" fontId="4" fillId="0" borderId="0" xfId="3" applyFont="1" applyBorder="1" applyAlignment="1" applyProtection="1">
      <alignment vertical="center"/>
      <protection locked="0" hidden="1"/>
    </xf>
    <xf numFmtId="0" fontId="27" fillId="0" borderId="11" xfId="6" applyAlignment="1">
      <alignment horizontal="right"/>
    </xf>
    <xf numFmtId="0" fontId="27" fillId="0" borderId="11" xfId="6" applyFill="1" applyAlignment="1">
      <alignment horizontal="right"/>
    </xf>
    <xf numFmtId="0" fontId="6" fillId="0" borderId="0" xfId="0" applyFont="1" applyProtection="1">
      <protection locked="0" hidden="1"/>
    </xf>
    <xf numFmtId="0" fontId="0" fillId="0" borderId="0" xfId="0" applyProtection="1">
      <protection locked="0" hidden="1"/>
    </xf>
    <xf numFmtId="0" fontId="27" fillId="0" borderId="0" xfId="7"/>
    <xf numFmtId="0" fontId="0" fillId="0" borderId="0" xfId="0" applyAlignment="1">
      <alignment horizontal="right"/>
    </xf>
    <xf numFmtId="2" fontId="0" fillId="0" borderId="0" xfId="1" applyNumberFormat="1" applyFont="1"/>
    <xf numFmtId="0" fontId="0" fillId="0" borderId="0" xfId="0" applyFont="1" applyFill="1" applyAlignment="1" applyProtection="1">
      <alignment horizontal="left"/>
      <protection locked="0" hidden="1"/>
    </xf>
    <xf numFmtId="0" fontId="27" fillId="0" borderId="0" xfId="7" applyAlignment="1">
      <alignment horizontal="left" indent="1"/>
    </xf>
    <xf numFmtId="0" fontId="0" fillId="0" borderId="0" xfId="0" applyFont="1" applyFill="1" applyAlignment="1" applyProtection="1">
      <alignment horizontal="left" vertical="center" indent="1"/>
      <protection locked="0" hidden="1"/>
    </xf>
    <xf numFmtId="0" fontId="17" fillId="0" borderId="0" xfId="0" applyFont="1" applyFill="1" applyProtection="1">
      <protection locked="0" hidden="1"/>
    </xf>
    <xf numFmtId="0" fontId="22" fillId="0" borderId="2" xfId="0" applyFont="1" applyFill="1" applyBorder="1" applyAlignment="1" applyProtection="1">
      <alignment vertical="center"/>
      <protection locked="0" hidden="1"/>
    </xf>
    <xf numFmtId="0" fontId="16" fillId="0" borderId="3" xfId="0" applyFont="1" applyFill="1" applyBorder="1" applyProtection="1">
      <protection locked="0" hidden="1"/>
    </xf>
    <xf numFmtId="0" fontId="23" fillId="0" borderId="3" xfId="0" applyFont="1" applyBorder="1" applyProtection="1">
      <protection locked="0" hidden="1"/>
    </xf>
    <xf numFmtId="3" fontId="22" fillId="0" borderId="3" xfId="0" applyNumberFormat="1" applyFont="1" applyFill="1" applyBorder="1" applyAlignment="1" applyProtection="1">
      <alignment horizontal="right"/>
      <protection locked="0" hidden="1"/>
    </xf>
    <xf numFmtId="0" fontId="16" fillId="0" borderId="4" xfId="0" applyFont="1" applyFill="1" applyBorder="1" applyAlignment="1" applyProtection="1">
      <alignment horizontal="right"/>
      <protection locked="0" hidden="1"/>
    </xf>
    <xf numFmtId="0" fontId="16" fillId="0" borderId="3" xfId="0" applyFont="1" applyFill="1" applyBorder="1" applyAlignment="1" applyProtection="1">
      <alignment vertical="center"/>
      <protection locked="0" hidden="1"/>
    </xf>
    <xf numFmtId="0" fontId="16" fillId="0" borderId="3" xfId="0" applyFont="1" applyFill="1" applyBorder="1" applyAlignment="1" applyProtection="1">
      <alignment horizontal="center" vertical="center"/>
      <protection locked="0" hidden="1"/>
    </xf>
    <xf numFmtId="0" fontId="22" fillId="0" borderId="3" xfId="0" applyFont="1" applyFill="1" applyBorder="1" applyAlignment="1" applyProtection="1">
      <alignment horizontal="right"/>
      <protection locked="0" hidden="1"/>
    </xf>
    <xf numFmtId="0" fontId="23" fillId="0" borderId="5" xfId="0" applyFont="1" applyBorder="1" applyAlignment="1" applyProtection="1">
      <alignment horizontal="left" indent="1"/>
      <protection locked="0" hidden="1"/>
    </xf>
    <xf numFmtId="0" fontId="16" fillId="0" borderId="0" xfId="0" applyFont="1" applyFill="1" applyBorder="1" applyProtection="1">
      <protection locked="0" hidden="1"/>
    </xf>
    <xf numFmtId="0" fontId="23" fillId="0" borderId="0" xfId="0" applyFont="1" applyBorder="1" applyProtection="1">
      <protection locked="0" hidden="1"/>
    </xf>
    <xf numFmtId="165" fontId="16" fillId="0" borderId="0" xfId="0" applyNumberFormat="1" applyFont="1" applyFill="1" applyBorder="1" applyAlignment="1" applyProtection="1">
      <alignment horizontal="right"/>
      <protection locked="0" hidden="1"/>
    </xf>
    <xf numFmtId="0" fontId="16" fillId="0" borderId="6" xfId="0" applyFont="1" applyFill="1" applyBorder="1" applyAlignment="1" applyProtection="1">
      <alignment horizontal="center"/>
      <protection locked="0" hidden="1"/>
    </xf>
    <xf numFmtId="0" fontId="16" fillId="0" borderId="5" xfId="0" applyFont="1" applyFill="1" applyBorder="1" applyAlignment="1" applyProtection="1">
      <alignment horizontal="left" indent="2"/>
      <protection locked="0" hidden="1"/>
    </xf>
    <xf numFmtId="0" fontId="16" fillId="0" borderId="0" xfId="0" applyFont="1" applyFill="1" applyBorder="1" applyAlignment="1" applyProtection="1">
      <alignment horizontal="center"/>
      <protection locked="0" hidden="1"/>
    </xf>
    <xf numFmtId="0" fontId="17" fillId="0" borderId="5" xfId="0" applyFont="1" applyBorder="1" applyProtection="1">
      <protection locked="0" hidden="1"/>
    </xf>
    <xf numFmtId="0" fontId="16" fillId="0" borderId="0" xfId="0" applyFont="1" applyFill="1" applyBorder="1" applyAlignment="1" applyProtection="1">
      <alignment horizontal="right"/>
      <protection locked="0" hidden="1"/>
    </xf>
    <xf numFmtId="0" fontId="16" fillId="0" borderId="5" xfId="0" applyFont="1" applyFill="1" applyBorder="1" applyAlignment="1" applyProtection="1">
      <alignment horizontal="left" vertical="center" indent="1"/>
      <protection locked="0" hidden="1"/>
    </xf>
    <xf numFmtId="0" fontId="23" fillId="0" borderId="0" xfId="0" applyFont="1" applyBorder="1" applyAlignment="1" applyProtection="1">
      <alignment horizontal="left" indent="1"/>
      <protection locked="0" hidden="1"/>
    </xf>
    <xf numFmtId="0" fontId="16" fillId="0" borderId="0" xfId="0" applyFont="1" applyBorder="1" applyAlignment="1" applyProtection="1">
      <alignment horizontal="left" indent="1"/>
      <protection locked="0" hidden="1"/>
    </xf>
    <xf numFmtId="0" fontId="16" fillId="0" borderId="0" xfId="0" applyFont="1" applyBorder="1" applyProtection="1">
      <protection locked="0" hidden="1"/>
    </xf>
    <xf numFmtId="3" fontId="0" fillId="0" borderId="0" xfId="0" applyNumberFormat="1"/>
    <xf numFmtId="0" fontId="16" fillId="0" borderId="0" xfId="0" applyFont="1" applyFill="1" applyBorder="1" applyAlignment="1" applyProtection="1">
      <alignment vertical="center" wrapText="1"/>
      <protection locked="0" hidden="1"/>
    </xf>
    <xf numFmtId="0" fontId="16" fillId="0" borderId="0" xfId="0" applyFont="1" applyBorder="1" applyAlignment="1" applyProtection="1">
      <alignment horizontal="right"/>
      <protection locked="0" hidden="1"/>
    </xf>
    <xf numFmtId="0" fontId="16" fillId="0" borderId="5" xfId="0" applyFont="1" applyBorder="1" applyAlignment="1" applyProtection="1">
      <alignment horizontal="left" indent="1"/>
      <protection locked="0" hidden="1"/>
    </xf>
    <xf numFmtId="0" fontId="23" fillId="0" borderId="0" xfId="0" applyFont="1" applyBorder="1" applyAlignment="1" applyProtection="1">
      <alignment horizontal="right"/>
      <protection locked="0" hidden="1"/>
    </xf>
    <xf numFmtId="0" fontId="27" fillId="0" borderId="11" xfId="6"/>
    <xf numFmtId="0" fontId="27" fillId="0" borderId="11" xfId="6" applyFont="1" applyAlignment="1">
      <alignment horizontal="right"/>
    </xf>
    <xf numFmtId="0" fontId="23" fillId="0" borderId="7" xfId="0" applyFont="1" applyFill="1" applyBorder="1" applyAlignment="1" applyProtection="1">
      <alignment horizontal="left" indent="1"/>
      <protection locked="0" hidden="1"/>
    </xf>
    <xf numFmtId="0" fontId="23" fillId="0" borderId="8" xfId="0" applyFont="1" applyBorder="1" applyProtection="1">
      <protection locked="0" hidden="1"/>
    </xf>
    <xf numFmtId="165" fontId="16" fillId="0" borderId="8" xfId="0" applyNumberFormat="1" applyFont="1" applyFill="1" applyBorder="1" applyAlignment="1" applyProtection="1">
      <alignment horizontal="right"/>
      <protection locked="0" hidden="1"/>
    </xf>
    <xf numFmtId="0" fontId="16" fillId="0" borderId="9" xfId="0" applyFont="1" applyFill="1" applyBorder="1" applyAlignment="1" applyProtection="1">
      <alignment horizontal="center"/>
      <protection locked="0" hidden="1"/>
    </xf>
    <xf numFmtId="0" fontId="16" fillId="0" borderId="7" xfId="0" applyFont="1" applyFill="1" applyBorder="1" applyAlignment="1" applyProtection="1">
      <alignment horizontal="left" vertical="center" indent="1"/>
      <protection locked="0" hidden="1"/>
    </xf>
    <xf numFmtId="0" fontId="23" fillId="0" borderId="8" xfId="0" applyFont="1" applyBorder="1" applyAlignment="1" applyProtection="1">
      <alignment horizontal="right"/>
      <protection locked="0" hidden="1"/>
    </xf>
    <xf numFmtId="0" fontId="23" fillId="0" borderId="9" xfId="0" applyFont="1" applyBorder="1" applyAlignment="1" applyProtection="1">
      <alignment horizontal="center"/>
      <protection locked="0" hidden="1"/>
    </xf>
    <xf numFmtId="0" fontId="0" fillId="0" borderId="0" xfId="0" applyAlignment="1">
      <alignment horizontal="left" indent="1"/>
    </xf>
    <xf numFmtId="4" fontId="0" fillId="0" borderId="0" xfId="0" applyNumberFormat="1"/>
    <xf numFmtId="164" fontId="0" fillId="0" borderId="0" xfId="1" applyNumberFormat="1" applyFont="1"/>
    <xf numFmtId="0" fontId="17" fillId="0" borderId="0" xfId="0" applyFont="1" applyFill="1" applyAlignment="1" applyProtection="1">
      <protection locked="0" hidden="1"/>
    </xf>
    <xf numFmtId="0" fontId="28" fillId="0" borderId="12" xfId="8" applyAlignment="1">
      <alignment horizontal="left" indent="1"/>
    </xf>
    <xf numFmtId="4" fontId="28" fillId="0" borderId="12" xfId="8" applyNumberFormat="1"/>
    <xf numFmtId="3" fontId="28" fillId="0" borderId="12" xfId="8" applyNumberFormat="1"/>
    <xf numFmtId="9" fontId="28" fillId="0" borderId="12" xfId="8" applyNumberFormat="1"/>
    <xf numFmtId="2" fontId="0" fillId="0" borderId="0" xfId="0" applyNumberFormat="1"/>
    <xf numFmtId="9" fontId="27" fillId="0" borderId="11" xfId="6" applyNumberFormat="1" applyAlignment="1">
      <alignment horizontal="right"/>
    </xf>
    <xf numFmtId="0" fontId="17" fillId="0" borderId="0" xfId="0" applyFont="1" applyAlignment="1" applyProtection="1">
      <protection locked="0" hidden="1"/>
    </xf>
    <xf numFmtId="0" fontId="27" fillId="0" borderId="11" xfId="6" applyAlignment="1">
      <alignment horizontal="left"/>
    </xf>
    <xf numFmtId="0" fontId="0" fillId="0" borderId="0" xfId="0" applyAlignment="1"/>
    <xf numFmtId="0" fontId="18" fillId="2" borderId="0" xfId="0" applyFont="1" applyFill="1" applyProtection="1">
      <protection locked="0" hidden="1"/>
    </xf>
    <xf numFmtId="0" fontId="19" fillId="2" borderId="0" xfId="0" applyFont="1" applyFill="1" applyProtection="1">
      <protection locked="0" hidden="1"/>
    </xf>
    <xf numFmtId="0" fontId="18" fillId="2" borderId="0" xfId="0" applyFont="1" applyFill="1" applyAlignment="1" applyProtection="1">
      <alignment horizontal="right"/>
      <protection locked="0" hidden="1"/>
    </xf>
    <xf numFmtId="0" fontId="18" fillId="0" borderId="0" xfId="0" applyFont="1" applyFill="1" applyProtection="1">
      <protection locked="0" hidden="1"/>
    </xf>
    <xf numFmtId="164" fontId="18" fillId="0" borderId="0" xfId="0" applyNumberFormat="1" applyFont="1" applyFill="1" applyAlignment="1" applyProtection="1">
      <alignment horizontal="right"/>
      <protection locked="0" hidden="1"/>
    </xf>
    <xf numFmtId="9" fontId="18" fillId="0" borderId="0" xfId="0" applyNumberFormat="1" applyFont="1" applyFill="1" applyAlignment="1" applyProtection="1">
      <alignment horizontal="center"/>
      <protection locked="0" hidden="1"/>
    </xf>
    <xf numFmtId="0" fontId="18" fillId="0" borderId="0" xfId="0" applyFont="1" applyFill="1" applyAlignment="1" applyProtection="1">
      <alignment horizontal="left" indent="1"/>
      <protection locked="0" hidden="1"/>
    </xf>
    <xf numFmtId="0" fontId="2" fillId="4" borderId="1" xfId="2" applyFill="1"/>
    <xf numFmtId="0" fontId="2" fillId="4" borderId="1" xfId="2" applyFill="1" applyAlignment="1">
      <alignment horizontal="center"/>
    </xf>
    <xf numFmtId="0" fontId="2" fillId="4" borderId="1" xfId="2" applyFill="1" applyAlignment="1">
      <alignment horizontal="right"/>
    </xf>
    <xf numFmtId="9" fontId="0" fillId="0" borderId="0" xfId="1" applyFont="1"/>
    <xf numFmtId="0" fontId="0" fillId="0" borderId="0" xfId="0" applyAlignment="1">
      <alignment horizontal="left" indent="2"/>
    </xf>
    <xf numFmtId="0" fontId="10" fillId="0" borderId="0" xfId="5" quotePrefix="1" applyAlignment="1" applyProtection="1">
      <alignment horizontal="right"/>
    </xf>
    <xf numFmtId="0" fontId="0" fillId="0" borderId="0" xfId="0"/>
    <xf numFmtId="0" fontId="11" fillId="0" borderId="0" xfId="5" applyFont="1" applyAlignment="1" applyProtection="1"/>
    <xf numFmtId="0" fontId="18" fillId="0" borderId="0" xfId="0" applyFont="1" applyAlignment="1" applyProtection="1">
      <alignment horizontal="right"/>
      <protection locked="0" hidden="1"/>
    </xf>
    <xf numFmtId="0" fontId="21" fillId="2" borderId="0" xfId="0" applyFont="1" applyFill="1" applyAlignment="1" applyProtection="1">
      <alignment horizontal="right"/>
      <protection locked="0" hidden="1"/>
    </xf>
    <xf numFmtId="0" fontId="18" fillId="0" borderId="0" xfId="0" applyFont="1" applyFill="1" applyAlignment="1" applyProtection="1">
      <alignment horizontal="right"/>
      <protection locked="0" hidden="1"/>
    </xf>
    <xf numFmtId="0" fontId="24" fillId="0" borderId="0" xfId="0" applyFont="1" applyAlignment="1">
      <alignment horizontal="left" vertical="center" indent="1"/>
    </xf>
    <xf numFmtId="0" fontId="29" fillId="0" borderId="0" xfId="6" applyFont="1" applyFill="1" applyBorder="1"/>
    <xf numFmtId="0" fontId="32" fillId="0" borderId="0" xfId="3" applyFont="1" applyFill="1" applyBorder="1" applyAlignment="1" applyProtection="1">
      <alignment vertical="center"/>
      <protection locked="0" hidden="1"/>
    </xf>
    <xf numFmtId="0" fontId="31" fillId="0" borderId="0" xfId="2" applyFont="1" applyFill="1" applyBorder="1" applyProtection="1">
      <protection hidden="1"/>
    </xf>
    <xf numFmtId="0" fontId="31" fillId="0" borderId="0" xfId="2" applyFont="1" applyFill="1" applyBorder="1" applyAlignment="1" applyProtection="1">
      <alignment horizontal="center"/>
      <protection hidden="1"/>
    </xf>
    <xf numFmtId="0" fontId="30" fillId="0" borderId="0" xfId="0" applyFont="1" applyFill="1" applyBorder="1"/>
    <xf numFmtId="0" fontId="31" fillId="0" borderId="0" xfId="2" applyFont="1" applyFill="1" applyBorder="1" applyAlignment="1"/>
    <xf numFmtId="0" fontId="31" fillId="0" borderId="0" xfId="2" applyFont="1" applyFill="1" applyBorder="1" applyAlignment="1" applyProtection="1">
      <alignment horizontal="right"/>
      <protection hidden="1"/>
    </xf>
    <xf numFmtId="0" fontId="30" fillId="0" borderId="0" xfId="0" applyFont="1" applyFill="1" applyBorder="1" applyAlignment="1">
      <alignment horizontal="center"/>
    </xf>
    <xf numFmtId="0" fontId="29" fillId="0" borderId="0" xfId="6" applyFont="1" applyFill="1" applyBorder="1" applyAlignment="1">
      <alignment horizontal="right"/>
    </xf>
    <xf numFmtId="0" fontId="29" fillId="0" borderId="0" xfId="7" applyFont="1" applyFill="1" applyBorder="1"/>
    <xf numFmtId="3" fontId="30" fillId="0" borderId="0" xfId="0" applyNumberFormat="1" applyFont="1" applyFill="1" applyBorder="1" applyProtection="1">
      <protection hidden="1"/>
    </xf>
    <xf numFmtId="0" fontId="30" fillId="0" borderId="0" xfId="0" applyFont="1" applyFill="1" applyBorder="1" applyAlignment="1">
      <alignment horizontal="right"/>
    </xf>
    <xf numFmtId="2" fontId="30" fillId="0" borderId="0" xfId="1" applyNumberFormat="1" applyFont="1" applyFill="1" applyBorder="1"/>
    <xf numFmtId="0" fontId="29" fillId="0" borderId="0" xfId="7" applyFont="1" applyFill="1" applyBorder="1" applyAlignment="1">
      <alignment horizontal="left" indent="1"/>
    </xf>
    <xf numFmtId="3" fontId="30" fillId="0" borderId="0" xfId="0" applyNumberFormat="1" applyFont="1" applyFill="1" applyBorder="1"/>
    <xf numFmtId="0" fontId="29" fillId="0" borderId="0" xfId="6" applyFont="1" applyFill="1" applyBorder="1" applyAlignment="1">
      <alignment horizontal="center"/>
    </xf>
    <xf numFmtId="0" fontId="30" fillId="0" borderId="0" xfId="0" applyFont="1" applyFill="1" applyBorder="1" applyAlignment="1">
      <alignment horizontal="left" indent="1"/>
    </xf>
    <xf numFmtId="4" fontId="30" fillId="0" borderId="0" xfId="0" applyNumberFormat="1" applyFont="1" applyFill="1" applyBorder="1"/>
    <xf numFmtId="164" fontId="30" fillId="0" borderId="0" xfId="1" applyNumberFormat="1" applyFont="1" applyFill="1" applyBorder="1"/>
    <xf numFmtId="0" fontId="29" fillId="0" borderId="0" xfId="8" applyFont="1" applyFill="1" applyBorder="1" applyAlignment="1">
      <alignment horizontal="left" indent="1"/>
    </xf>
    <xf numFmtId="4" fontId="29" fillId="0" borderId="0" xfId="8" applyNumberFormat="1" applyFont="1" applyFill="1" applyBorder="1"/>
    <xf numFmtId="3" fontId="29" fillId="0" borderId="0" xfId="8" applyNumberFormat="1" applyFont="1" applyFill="1" applyBorder="1"/>
    <xf numFmtId="0" fontId="29" fillId="0" borderId="0" xfId="8" applyFont="1" applyFill="1" applyBorder="1"/>
    <xf numFmtId="9" fontId="29" fillId="0" borderId="0" xfId="8" applyNumberFormat="1" applyFont="1" applyFill="1" applyBorder="1"/>
    <xf numFmtId="2" fontId="30" fillId="0" borderId="0" xfId="0" applyNumberFormat="1" applyFont="1" applyFill="1" applyBorder="1"/>
    <xf numFmtId="0" fontId="29" fillId="0" borderId="0" xfId="6" applyFont="1" applyFill="1" applyBorder="1" applyAlignment="1"/>
    <xf numFmtId="9" fontId="29" fillId="0" borderId="0" xfId="6" applyNumberFormat="1" applyFont="1" applyFill="1" applyBorder="1" applyAlignment="1">
      <alignment horizontal="right"/>
    </xf>
    <xf numFmtId="0" fontId="29" fillId="0" borderId="0" xfId="7" applyFont="1" applyFill="1" applyBorder="1" applyAlignment="1">
      <alignment horizontal="right"/>
    </xf>
    <xf numFmtId="165" fontId="30" fillId="0" borderId="0" xfId="0" applyNumberFormat="1" applyFont="1" applyFill="1" applyBorder="1"/>
    <xf numFmtId="0" fontId="29" fillId="0" borderId="0" xfId="6" applyFont="1" applyFill="1" applyBorder="1" applyAlignment="1">
      <alignment horizontal="left"/>
    </xf>
    <xf numFmtId="0" fontId="30" fillId="0" borderId="0" xfId="0" applyFont="1" applyFill="1" applyBorder="1" applyAlignment="1"/>
    <xf numFmtId="0" fontId="29" fillId="0" borderId="0" xfId="7" applyFont="1" applyFill="1" applyBorder="1" applyAlignment="1">
      <alignment horizontal="left"/>
    </xf>
    <xf numFmtId="165" fontId="30" fillId="0" borderId="0" xfId="1" applyNumberFormat="1" applyFont="1" applyFill="1" applyBorder="1"/>
    <xf numFmtId="166" fontId="30" fillId="0" borderId="0" xfId="0" applyNumberFormat="1" applyFont="1" applyFill="1" applyBorder="1"/>
    <xf numFmtId="0" fontId="18" fillId="0" borderId="0" xfId="0" applyFont="1" applyAlignment="1" applyProtection="1">
      <alignment horizontal="right"/>
      <protection locked="0" hidden="1"/>
    </xf>
    <xf numFmtId="0" fontId="18" fillId="0" borderId="0" xfId="0" applyFont="1" applyFill="1" applyAlignment="1" applyProtection="1">
      <alignment horizontal="right"/>
      <protection locked="0" hidden="1"/>
    </xf>
    <xf numFmtId="0" fontId="8" fillId="3" borderId="0" xfId="3" applyFont="1" applyFill="1" applyAlignment="1">
      <alignment horizontal="left" vertical="center"/>
    </xf>
    <xf numFmtId="0" fontId="16" fillId="0" borderId="0" xfId="3" applyFont="1" applyAlignment="1">
      <alignment vertical="center" wrapText="1"/>
    </xf>
    <xf numFmtId="0" fontId="11" fillId="0" borderId="0" xfId="5" applyFont="1" applyAlignment="1" applyProtection="1"/>
    <xf numFmtId="0" fontId="18" fillId="0" borderId="0" xfId="0" applyFont="1" applyFill="1" applyAlignment="1" applyProtection="1">
      <alignment horizontal="right"/>
      <protection locked="0" hidden="1"/>
    </xf>
    <xf numFmtId="0" fontId="31" fillId="0" borderId="0" xfId="2" applyFont="1" applyFill="1" applyBorder="1" applyAlignment="1">
      <alignment horizontal="center"/>
    </xf>
    <xf numFmtId="0" fontId="16" fillId="0" borderId="5" xfId="0" applyFont="1" applyFill="1" applyBorder="1" applyAlignment="1" applyProtection="1">
      <alignment horizontal="left" vertical="center" wrapText="1" indent="1"/>
      <protection locked="0" hidden="1"/>
    </xf>
    <xf numFmtId="0" fontId="16" fillId="0" borderId="0" xfId="0" applyFont="1" applyFill="1" applyBorder="1" applyAlignment="1" applyProtection="1">
      <alignment horizontal="left" vertical="center" wrapText="1" indent="1"/>
      <protection locked="0" hidden="1"/>
    </xf>
    <xf numFmtId="0" fontId="20" fillId="2" borderId="0" xfId="0" applyFont="1" applyFill="1" applyAlignment="1" applyProtection="1">
      <alignment horizontal="center" vertical="top" wrapText="1"/>
      <protection locked="0" hidden="1"/>
    </xf>
    <xf numFmtId="0" fontId="20" fillId="2" borderId="0" xfId="0" applyFont="1" applyFill="1" applyAlignment="1" applyProtection="1">
      <alignment horizontal="center" vertical="top"/>
      <protection locked="0" hidden="1"/>
    </xf>
    <xf numFmtId="0" fontId="21" fillId="2" borderId="0" xfId="0" applyFont="1" applyFill="1" applyAlignment="1" applyProtection="1">
      <alignment horizontal="right"/>
      <protection locked="0" hidden="1"/>
    </xf>
    <xf numFmtId="0" fontId="2" fillId="0" borderId="1" xfId="2" applyAlignment="1">
      <alignment horizontal="center"/>
    </xf>
  </cellXfs>
  <cellStyles count="9">
    <cellStyle name="Heading 2" xfId="2" builtinId="17"/>
    <cellStyle name="Heading 3" xfId="6" builtinId="18"/>
    <cellStyle name="Heading 4" xfId="7" builtinId="19"/>
    <cellStyle name="Hyperlink" xfId="5" builtinId="8"/>
    <cellStyle name="Normal" xfId="0" builtinId="0"/>
    <cellStyle name="Normal 2" xfId="3" xr:uid="{00000000-0005-0000-0000-000005000000}"/>
    <cellStyle name="Normal 4" xfId="4" xr:uid="{00000000-0005-0000-0000-000006000000}"/>
    <cellStyle name="Percent" xfId="1" builtinId="5"/>
    <cellStyle name="Total" xfId="8" builtinId="2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3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3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3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4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4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4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4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4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4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5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5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5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5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5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5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5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6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6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6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6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6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6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10.1'!$U$4:$Y$4</c:f>
              <c:numCache>
                <c:formatCode>#,##0</c:formatCode>
                <c:ptCount val="5"/>
                <c:pt idx="0">
                  <c:v>17261</c:v>
                </c:pt>
                <c:pt idx="1">
                  <c:v>17217</c:v>
                </c:pt>
                <c:pt idx="2">
                  <c:v>16806</c:v>
                </c:pt>
                <c:pt idx="3">
                  <c:v>16688</c:v>
                </c:pt>
                <c:pt idx="4">
                  <c:v>16981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83-4605-A0F0-55C5ABA514AA}"/>
            </c:ext>
          </c:extLst>
        </c:ser>
        <c:ser>
          <c:idx val="1"/>
          <c:order val="1"/>
          <c:tx>
            <c:strRef>
              <c:f>'Table 10.1'!$S$7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10.1'!$U$7:$Y$7</c:f>
              <c:numCache>
                <c:formatCode>#,##0</c:formatCode>
                <c:ptCount val="5"/>
                <c:pt idx="0">
                  <c:v>11759</c:v>
                </c:pt>
                <c:pt idx="1">
                  <c:v>11821</c:v>
                </c:pt>
                <c:pt idx="2">
                  <c:v>11694</c:v>
                </c:pt>
                <c:pt idx="3">
                  <c:v>11639</c:v>
                </c:pt>
                <c:pt idx="4">
                  <c:v>11746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83-4605-A0F0-55C5ABA514AA}"/>
            </c:ext>
          </c:extLst>
        </c:ser>
        <c:ser>
          <c:idx val="2"/>
          <c:order val="2"/>
          <c:tx>
            <c:strRef>
              <c:f>'Table 10.1'!$S$11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10.1'!$U$11:$Y$11</c:f>
              <c:numCache>
                <c:formatCode>#,##0</c:formatCode>
                <c:ptCount val="5"/>
                <c:pt idx="0">
                  <c:v>15490</c:v>
                </c:pt>
                <c:pt idx="1">
                  <c:v>15526</c:v>
                </c:pt>
                <c:pt idx="2">
                  <c:v>15181</c:v>
                </c:pt>
                <c:pt idx="3">
                  <c:v>14814</c:v>
                </c:pt>
                <c:pt idx="4">
                  <c:v>15007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83-4605-A0F0-55C5ABA514AA}"/>
            </c:ext>
          </c:extLst>
        </c:ser>
        <c:ser>
          <c:idx val="3"/>
          <c:order val="3"/>
          <c:tx>
            <c:strRef>
              <c:f>'Table 10.1'!$S$12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10.1'!$U$12:$Y$12</c:f>
              <c:numCache>
                <c:formatCode>#,##0</c:formatCode>
                <c:ptCount val="5"/>
                <c:pt idx="0">
                  <c:v>1774</c:v>
                </c:pt>
                <c:pt idx="1">
                  <c:v>1691</c:v>
                </c:pt>
                <c:pt idx="2">
                  <c:v>1625</c:v>
                </c:pt>
                <c:pt idx="3">
                  <c:v>1877</c:v>
                </c:pt>
                <c:pt idx="4">
                  <c:v>1974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083-4605-A0F0-55C5ABA51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10.1'!$S$1</c:f>
              <c:strCache>
                <c:ptCount val="1"/>
                <c:pt idx="0">
                  <c:v>Adelaide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10.1'!$T$8:$Z$8</c:f>
              <c:numCache>
                <c:formatCode>#,##0</c:formatCode>
                <c:ptCount val="7"/>
                <c:pt idx="0">
                  <c:v>32940</c:v>
                </c:pt>
                <c:pt idx="1">
                  <c:v>34864.5</c:v>
                </c:pt>
                <c:pt idx="2">
                  <c:v>33318.769999999997</c:v>
                </c:pt>
                <c:pt idx="3">
                  <c:v>35100</c:v>
                </c:pt>
                <c:pt idx="4">
                  <c:v>37703.79</c:v>
                </c:pt>
                <c:pt idx="5">
                  <c:v>37632.03</c:v>
                </c:pt>
                <c:pt idx="6">
                  <c:v>38703.5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96-42BA-A325-E9254CBC4E4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96-42BA-A325-E9254CBC4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10.10'!$S$1</c:f>
              <c:strCache>
                <c:ptCount val="1"/>
                <c:pt idx="0">
                  <c:v>Campbelltown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10.10'!$T$8:$Z$8</c:f>
              <c:numCache>
                <c:formatCode>#,##0</c:formatCode>
                <c:ptCount val="7"/>
                <c:pt idx="0">
                  <c:v>36879.879999999997</c:v>
                </c:pt>
                <c:pt idx="1">
                  <c:v>38251</c:v>
                </c:pt>
                <c:pt idx="2">
                  <c:v>38355</c:v>
                </c:pt>
                <c:pt idx="3">
                  <c:v>40502</c:v>
                </c:pt>
                <c:pt idx="4">
                  <c:v>41341.07</c:v>
                </c:pt>
                <c:pt idx="5">
                  <c:v>42095</c:v>
                </c:pt>
                <c:pt idx="6">
                  <c:v>42025.69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76-4568-9652-CCB769CED21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76-4568-9652-CCB769CED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10.11'!$U$4:$Y$4</c:f>
              <c:numCache>
                <c:formatCode>#,##0</c:formatCode>
                <c:ptCount val="5"/>
                <c:pt idx="0">
                  <c:v>2668</c:v>
                </c:pt>
                <c:pt idx="1">
                  <c:v>2682</c:v>
                </c:pt>
                <c:pt idx="2">
                  <c:v>2805</c:v>
                </c:pt>
                <c:pt idx="3">
                  <c:v>2756</c:v>
                </c:pt>
                <c:pt idx="4">
                  <c:v>2837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11-4113-873C-EFED14E2EB1B}"/>
            </c:ext>
          </c:extLst>
        </c:ser>
        <c:ser>
          <c:idx val="1"/>
          <c:order val="1"/>
          <c:tx>
            <c:strRef>
              <c:f>'Table 10.11'!$S$7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10.11'!$U$7:$Y$7</c:f>
              <c:numCache>
                <c:formatCode>#,##0</c:formatCode>
                <c:ptCount val="5"/>
                <c:pt idx="0">
                  <c:v>1772</c:v>
                </c:pt>
                <c:pt idx="1">
                  <c:v>1782</c:v>
                </c:pt>
                <c:pt idx="2">
                  <c:v>1838</c:v>
                </c:pt>
                <c:pt idx="3">
                  <c:v>1819</c:v>
                </c:pt>
                <c:pt idx="4">
                  <c:v>1867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11-4113-873C-EFED14E2EB1B}"/>
            </c:ext>
          </c:extLst>
        </c:ser>
        <c:ser>
          <c:idx val="2"/>
          <c:order val="2"/>
          <c:tx>
            <c:strRef>
              <c:f>'Table 10.11'!$S$11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10.11'!$U$11:$Y$11</c:f>
              <c:numCache>
                <c:formatCode>#,##0</c:formatCode>
                <c:ptCount val="5"/>
                <c:pt idx="0">
                  <c:v>2295</c:v>
                </c:pt>
                <c:pt idx="1">
                  <c:v>2319</c:v>
                </c:pt>
                <c:pt idx="2">
                  <c:v>2451</c:v>
                </c:pt>
                <c:pt idx="3">
                  <c:v>2392</c:v>
                </c:pt>
                <c:pt idx="4">
                  <c:v>2449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11-4113-873C-EFED14E2EB1B}"/>
            </c:ext>
          </c:extLst>
        </c:ser>
        <c:ser>
          <c:idx val="3"/>
          <c:order val="3"/>
          <c:tx>
            <c:strRef>
              <c:f>'Table 10.11'!$S$12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10.11'!$U$12:$Y$12</c:f>
              <c:numCache>
                <c:formatCode>#,##0</c:formatCode>
                <c:ptCount val="5"/>
                <c:pt idx="0">
                  <c:v>370</c:v>
                </c:pt>
                <c:pt idx="1">
                  <c:v>363</c:v>
                </c:pt>
                <c:pt idx="2">
                  <c:v>348</c:v>
                </c:pt>
                <c:pt idx="3">
                  <c:v>363</c:v>
                </c:pt>
                <c:pt idx="4">
                  <c:v>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11-4113-873C-EFED14E2E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10.11'!$S$1</c:f>
              <c:strCache>
                <c:ptCount val="1"/>
                <c:pt idx="0">
                  <c:v>Ceduna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10.11'!$AB$15:$AB$33</c:f>
              <c:numCache>
                <c:formatCode>0.0%</c:formatCode>
                <c:ptCount val="19"/>
                <c:pt idx="0">
                  <c:v>0.10529575720037163</c:v>
                </c:pt>
                <c:pt idx="1">
                  <c:v>2.4156085475379376E-2</c:v>
                </c:pt>
                <c:pt idx="2">
                  <c:v>2.4156085475379376E-2</c:v>
                </c:pt>
                <c:pt idx="3">
                  <c:v>4.0260142458965623E-3</c:v>
                </c:pt>
                <c:pt idx="4">
                  <c:v>4.8621864354289251E-2</c:v>
                </c:pt>
                <c:pt idx="5">
                  <c:v>9.2908021059151438E-3</c:v>
                </c:pt>
                <c:pt idx="6">
                  <c:v>8.5165685970888819E-2</c:v>
                </c:pt>
                <c:pt idx="7">
                  <c:v>5.7912666460204397E-2</c:v>
                </c:pt>
                <c:pt idx="8">
                  <c:v>6.0390213688448435E-2</c:v>
                </c:pt>
                <c:pt idx="9">
                  <c:v>0</c:v>
                </c:pt>
                <c:pt idx="10">
                  <c:v>1.2387736141220192E-2</c:v>
                </c:pt>
                <c:pt idx="11">
                  <c:v>9.9101889129761533E-3</c:v>
                </c:pt>
                <c:pt idx="12">
                  <c:v>1.9200991018891299E-2</c:v>
                </c:pt>
                <c:pt idx="13">
                  <c:v>6.9061628987302573E-2</c:v>
                </c:pt>
                <c:pt idx="14">
                  <c:v>7.6494270672034681E-2</c:v>
                </c:pt>
                <c:pt idx="15">
                  <c:v>8.3926912356766803E-2</c:v>
                </c:pt>
                <c:pt idx="16">
                  <c:v>0.15608547537937442</c:v>
                </c:pt>
                <c:pt idx="17">
                  <c:v>1.424589656240322E-2</c:v>
                </c:pt>
                <c:pt idx="18">
                  <c:v>4.5215236915453698E-2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BB-4E86-8684-6049F447403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BB-4E86-8684-6049F4474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10.11'!$Y$44:$Y$60</c:f>
              <c:numCache>
                <c:formatCode>#,##0</c:formatCode>
                <c:ptCount val="17"/>
                <c:pt idx="0">
                  <c:v>7</c:v>
                </c:pt>
                <c:pt idx="1">
                  <c:v>41</c:v>
                </c:pt>
                <c:pt idx="2">
                  <c:v>116</c:v>
                </c:pt>
                <c:pt idx="3">
                  <c:v>169</c:v>
                </c:pt>
                <c:pt idx="4">
                  <c:v>159</c:v>
                </c:pt>
                <c:pt idx="5">
                  <c:v>133</c:v>
                </c:pt>
                <c:pt idx="6">
                  <c:v>129</c:v>
                </c:pt>
                <c:pt idx="7">
                  <c:v>130</c:v>
                </c:pt>
                <c:pt idx="8">
                  <c:v>166</c:v>
                </c:pt>
                <c:pt idx="9">
                  <c:v>103</c:v>
                </c:pt>
                <c:pt idx="10">
                  <c:v>122</c:v>
                </c:pt>
                <c:pt idx="11">
                  <c:v>105</c:v>
                </c:pt>
                <c:pt idx="12">
                  <c:v>65</c:v>
                </c:pt>
                <c:pt idx="13">
                  <c:v>30</c:v>
                </c:pt>
                <c:pt idx="14">
                  <c:v>14</c:v>
                </c:pt>
                <c:pt idx="15">
                  <c:v>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99-449A-B21E-068CDBA28EBF}"/>
            </c:ext>
          </c:extLst>
        </c:ser>
        <c:ser>
          <c:idx val="1"/>
          <c:order val="1"/>
          <c:tx>
            <c:strRef>
              <c:f>'Table 10.11'!$S$62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10.11'!$Y$63:$Y$79</c:f>
              <c:numCache>
                <c:formatCode>#,##0</c:formatCode>
                <c:ptCount val="17"/>
                <c:pt idx="0">
                  <c:v>0</c:v>
                </c:pt>
                <c:pt idx="1">
                  <c:v>32</c:v>
                </c:pt>
                <c:pt idx="2">
                  <c:v>80</c:v>
                </c:pt>
                <c:pt idx="3">
                  <c:v>105</c:v>
                </c:pt>
                <c:pt idx="4">
                  <c:v>154</c:v>
                </c:pt>
                <c:pt idx="5">
                  <c:v>156</c:v>
                </c:pt>
                <c:pt idx="6">
                  <c:v>131</c:v>
                </c:pt>
                <c:pt idx="7">
                  <c:v>115</c:v>
                </c:pt>
                <c:pt idx="8">
                  <c:v>165</c:v>
                </c:pt>
                <c:pt idx="9">
                  <c:v>125</c:v>
                </c:pt>
                <c:pt idx="10">
                  <c:v>122</c:v>
                </c:pt>
                <c:pt idx="11">
                  <c:v>83</c:v>
                </c:pt>
                <c:pt idx="12">
                  <c:v>42</c:v>
                </c:pt>
                <c:pt idx="13">
                  <c:v>22</c:v>
                </c:pt>
                <c:pt idx="14">
                  <c:v>4</c:v>
                </c:pt>
                <c:pt idx="15">
                  <c:v>0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99-449A-B21E-068CDBA28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10.11'!$Y$83:$Y$90</c:f>
              <c:numCache>
                <c:formatCode>#,##0</c:formatCode>
                <c:ptCount val="8"/>
                <c:pt idx="0">
                  <c:v>108</c:v>
                </c:pt>
                <c:pt idx="1">
                  <c:v>83</c:v>
                </c:pt>
                <c:pt idx="2">
                  <c:v>139</c:v>
                </c:pt>
                <c:pt idx="3">
                  <c:v>73</c:v>
                </c:pt>
                <c:pt idx="4">
                  <c:v>30</c:v>
                </c:pt>
                <c:pt idx="5">
                  <c:v>32</c:v>
                </c:pt>
                <c:pt idx="6">
                  <c:v>119</c:v>
                </c:pt>
                <c:pt idx="7">
                  <c:v>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94-48E2-A2F9-DA83591503B7}"/>
            </c:ext>
          </c:extLst>
        </c:ser>
        <c:ser>
          <c:idx val="1"/>
          <c:order val="1"/>
          <c:tx>
            <c:strRef>
              <c:f>'Table 10.11'!$S$92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10.11'!$Y$93:$Y$100</c:f>
              <c:numCache>
                <c:formatCode>#,##0</c:formatCode>
                <c:ptCount val="8"/>
                <c:pt idx="0">
                  <c:v>66</c:v>
                </c:pt>
                <c:pt idx="1">
                  <c:v>136</c:v>
                </c:pt>
                <c:pt idx="2">
                  <c:v>21</c:v>
                </c:pt>
                <c:pt idx="3">
                  <c:v>199</c:v>
                </c:pt>
                <c:pt idx="4">
                  <c:v>146</c:v>
                </c:pt>
                <c:pt idx="5">
                  <c:v>85</c:v>
                </c:pt>
                <c:pt idx="6">
                  <c:v>8</c:v>
                </c:pt>
                <c:pt idx="7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94-48E2-A2F9-DA8359150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10.11'!$S$1</c:f>
              <c:strCache>
                <c:ptCount val="1"/>
                <c:pt idx="0">
                  <c:v>Ceduna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10.11'!$U$8:$Y$8</c:f>
              <c:numCache>
                <c:formatCode>#,##0</c:formatCode>
                <c:ptCount val="5"/>
                <c:pt idx="0">
                  <c:v>32813</c:v>
                </c:pt>
                <c:pt idx="1">
                  <c:v>33345.360000000001</c:v>
                </c:pt>
                <c:pt idx="2">
                  <c:v>32754.36</c:v>
                </c:pt>
                <c:pt idx="3">
                  <c:v>33734.6</c:v>
                </c:pt>
                <c:pt idx="4">
                  <c:v>35846.57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37-4BE0-A4F1-EE2BF2797A6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37-4BE0-A4F1-EE2BF2797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10.11'!$T$4:$Z$4</c:f>
              <c:numCache>
                <c:formatCode>#,##0</c:formatCode>
                <c:ptCount val="7"/>
                <c:pt idx="0">
                  <c:v>2605</c:v>
                </c:pt>
                <c:pt idx="1">
                  <c:v>2668</c:v>
                </c:pt>
                <c:pt idx="2">
                  <c:v>2682</c:v>
                </c:pt>
                <c:pt idx="3">
                  <c:v>2805</c:v>
                </c:pt>
                <c:pt idx="4">
                  <c:v>2756</c:v>
                </c:pt>
                <c:pt idx="5">
                  <c:v>2837</c:v>
                </c:pt>
                <c:pt idx="6">
                  <c:v>3235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B7-440F-9D08-C6D6174E2F8B}"/>
            </c:ext>
          </c:extLst>
        </c:ser>
        <c:ser>
          <c:idx val="1"/>
          <c:order val="1"/>
          <c:tx>
            <c:strRef>
              <c:f>'Table 10.11'!$S$7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10.11'!$T$7:$Z$7</c:f>
              <c:numCache>
                <c:formatCode>#,##0</c:formatCode>
                <c:ptCount val="7"/>
                <c:pt idx="0">
                  <c:v>1701</c:v>
                </c:pt>
                <c:pt idx="1">
                  <c:v>1772</c:v>
                </c:pt>
                <c:pt idx="2">
                  <c:v>1782</c:v>
                </c:pt>
                <c:pt idx="3">
                  <c:v>1838</c:v>
                </c:pt>
                <c:pt idx="4">
                  <c:v>1819</c:v>
                </c:pt>
                <c:pt idx="5">
                  <c:v>1867</c:v>
                </c:pt>
                <c:pt idx="6">
                  <c:v>2167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B7-440F-9D08-C6D6174E2F8B}"/>
            </c:ext>
          </c:extLst>
        </c:ser>
        <c:ser>
          <c:idx val="2"/>
          <c:order val="2"/>
          <c:tx>
            <c:strRef>
              <c:f>'Table 10.11'!$S$11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10.11'!$T$11:$Z$11</c:f>
              <c:numCache>
                <c:formatCode>#,##0</c:formatCode>
                <c:ptCount val="7"/>
                <c:pt idx="0">
                  <c:v>2264</c:v>
                </c:pt>
                <c:pt idx="1">
                  <c:v>2295</c:v>
                </c:pt>
                <c:pt idx="2">
                  <c:v>2319</c:v>
                </c:pt>
                <c:pt idx="3">
                  <c:v>2451</c:v>
                </c:pt>
                <c:pt idx="4">
                  <c:v>2392</c:v>
                </c:pt>
                <c:pt idx="5">
                  <c:v>2449</c:v>
                </c:pt>
                <c:pt idx="6">
                  <c:v>2794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B7-440F-9D08-C6D6174E2F8B}"/>
            </c:ext>
          </c:extLst>
        </c:ser>
        <c:ser>
          <c:idx val="3"/>
          <c:order val="3"/>
          <c:tx>
            <c:strRef>
              <c:f>'Table 10.11'!$S$12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10.11'!$T$12:$Z$12</c:f>
              <c:numCache>
                <c:formatCode>#,##0</c:formatCode>
                <c:ptCount val="7"/>
                <c:pt idx="0">
                  <c:v>342</c:v>
                </c:pt>
                <c:pt idx="1">
                  <c:v>370</c:v>
                </c:pt>
                <c:pt idx="2">
                  <c:v>363</c:v>
                </c:pt>
                <c:pt idx="3">
                  <c:v>348</c:v>
                </c:pt>
                <c:pt idx="4">
                  <c:v>363</c:v>
                </c:pt>
                <c:pt idx="5">
                  <c:v>388</c:v>
                </c:pt>
                <c:pt idx="6">
                  <c:v>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B7-440F-9D08-C6D6174E2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10.11'!$S$1</c:f>
              <c:strCache>
                <c:ptCount val="1"/>
                <c:pt idx="0">
                  <c:v>Ceduna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10.11'!$AB$15:$AB$33</c:f>
              <c:numCache>
                <c:formatCode>0.0%</c:formatCode>
                <c:ptCount val="19"/>
                <c:pt idx="0">
                  <c:v>0.10529575720037163</c:v>
                </c:pt>
                <c:pt idx="1">
                  <c:v>2.4156085475379376E-2</c:v>
                </c:pt>
                <c:pt idx="2">
                  <c:v>2.4156085475379376E-2</c:v>
                </c:pt>
                <c:pt idx="3">
                  <c:v>4.0260142458965623E-3</c:v>
                </c:pt>
                <c:pt idx="4">
                  <c:v>4.8621864354289251E-2</c:v>
                </c:pt>
                <c:pt idx="5">
                  <c:v>9.2908021059151438E-3</c:v>
                </c:pt>
                <c:pt idx="6">
                  <c:v>8.5165685970888819E-2</c:v>
                </c:pt>
                <c:pt idx="7">
                  <c:v>5.7912666460204397E-2</c:v>
                </c:pt>
                <c:pt idx="8">
                  <c:v>6.0390213688448435E-2</c:v>
                </c:pt>
                <c:pt idx="9">
                  <c:v>0</c:v>
                </c:pt>
                <c:pt idx="10">
                  <c:v>1.2387736141220192E-2</c:v>
                </c:pt>
                <c:pt idx="11">
                  <c:v>9.9101889129761533E-3</c:v>
                </c:pt>
                <c:pt idx="12">
                  <c:v>1.9200991018891299E-2</c:v>
                </c:pt>
                <c:pt idx="13">
                  <c:v>6.9061628987302573E-2</c:v>
                </c:pt>
                <c:pt idx="14">
                  <c:v>7.6494270672034681E-2</c:v>
                </c:pt>
                <c:pt idx="15">
                  <c:v>8.3926912356766803E-2</c:v>
                </c:pt>
                <c:pt idx="16">
                  <c:v>0.15608547537937442</c:v>
                </c:pt>
                <c:pt idx="17">
                  <c:v>1.424589656240322E-2</c:v>
                </c:pt>
                <c:pt idx="18">
                  <c:v>4.5215236915453698E-2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7F-4F18-BE2F-A1E3629F968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7F-4F18-BE2F-A1E3629F9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10.11'!$Z$44:$Z$60</c:f>
              <c:numCache>
                <c:formatCode>#,##0</c:formatCode>
                <c:ptCount val="17"/>
                <c:pt idx="0">
                  <c:v>0</c:v>
                </c:pt>
                <c:pt idx="1">
                  <c:v>45</c:v>
                </c:pt>
                <c:pt idx="2">
                  <c:v>108</c:v>
                </c:pt>
                <c:pt idx="3">
                  <c:v>151</c:v>
                </c:pt>
                <c:pt idx="4">
                  <c:v>201</c:v>
                </c:pt>
                <c:pt idx="5">
                  <c:v>165</c:v>
                </c:pt>
                <c:pt idx="6">
                  <c:v>144</c:v>
                </c:pt>
                <c:pt idx="7">
                  <c:v>136</c:v>
                </c:pt>
                <c:pt idx="8">
                  <c:v>202</c:v>
                </c:pt>
                <c:pt idx="9">
                  <c:v>115</c:v>
                </c:pt>
                <c:pt idx="10">
                  <c:v>145</c:v>
                </c:pt>
                <c:pt idx="11">
                  <c:v>119</c:v>
                </c:pt>
                <c:pt idx="12">
                  <c:v>87</c:v>
                </c:pt>
                <c:pt idx="13">
                  <c:v>44</c:v>
                </c:pt>
                <c:pt idx="14">
                  <c:v>16</c:v>
                </c:pt>
                <c:pt idx="15">
                  <c:v>6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4-49D4-9991-EDB0BEF0197E}"/>
            </c:ext>
          </c:extLst>
        </c:ser>
        <c:ser>
          <c:idx val="1"/>
          <c:order val="1"/>
          <c:tx>
            <c:strRef>
              <c:f>'Table 10.11'!$S$62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10.11'!$Z$63:$Z$79</c:f>
              <c:numCache>
                <c:formatCode>#,##0</c:formatCode>
                <c:ptCount val="17"/>
                <c:pt idx="0">
                  <c:v>4</c:v>
                </c:pt>
                <c:pt idx="1">
                  <c:v>51</c:v>
                </c:pt>
                <c:pt idx="2">
                  <c:v>102</c:v>
                </c:pt>
                <c:pt idx="3">
                  <c:v>136</c:v>
                </c:pt>
                <c:pt idx="4">
                  <c:v>168</c:v>
                </c:pt>
                <c:pt idx="5">
                  <c:v>137</c:v>
                </c:pt>
                <c:pt idx="6">
                  <c:v>141</c:v>
                </c:pt>
                <c:pt idx="7">
                  <c:v>136</c:v>
                </c:pt>
                <c:pt idx="8">
                  <c:v>153</c:v>
                </c:pt>
                <c:pt idx="9">
                  <c:v>133</c:v>
                </c:pt>
                <c:pt idx="10">
                  <c:v>162</c:v>
                </c:pt>
                <c:pt idx="11">
                  <c:v>101</c:v>
                </c:pt>
                <c:pt idx="12">
                  <c:v>58</c:v>
                </c:pt>
                <c:pt idx="13">
                  <c:v>25</c:v>
                </c:pt>
                <c:pt idx="14">
                  <c:v>10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44-49D4-9991-EDB0BEF01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10.11'!$Z$83:$Z$90</c:f>
              <c:numCache>
                <c:formatCode>#,##0</c:formatCode>
                <c:ptCount val="8"/>
                <c:pt idx="0">
                  <c:v>126</c:v>
                </c:pt>
                <c:pt idx="1">
                  <c:v>79</c:v>
                </c:pt>
                <c:pt idx="2">
                  <c:v>158</c:v>
                </c:pt>
                <c:pt idx="3">
                  <c:v>93</c:v>
                </c:pt>
                <c:pt idx="4">
                  <c:v>26</c:v>
                </c:pt>
                <c:pt idx="5">
                  <c:v>41</c:v>
                </c:pt>
                <c:pt idx="6">
                  <c:v>138</c:v>
                </c:pt>
                <c:pt idx="7">
                  <c:v>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1B-4C30-860F-B66B59B8C2E0}"/>
            </c:ext>
          </c:extLst>
        </c:ser>
        <c:ser>
          <c:idx val="1"/>
          <c:order val="1"/>
          <c:tx>
            <c:strRef>
              <c:f>'Table 10.11'!$S$92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10.11'!$Z$93:$Z$100</c:f>
              <c:numCache>
                <c:formatCode>#,##0</c:formatCode>
                <c:ptCount val="8"/>
                <c:pt idx="0">
                  <c:v>75</c:v>
                </c:pt>
                <c:pt idx="1">
                  <c:v>144</c:v>
                </c:pt>
                <c:pt idx="2">
                  <c:v>17</c:v>
                </c:pt>
                <c:pt idx="3">
                  <c:v>236</c:v>
                </c:pt>
                <c:pt idx="4">
                  <c:v>171</c:v>
                </c:pt>
                <c:pt idx="5">
                  <c:v>87</c:v>
                </c:pt>
                <c:pt idx="6">
                  <c:v>6</c:v>
                </c:pt>
                <c:pt idx="7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1B-4C30-860F-B66B59B8C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10.2'!$U$4:$Y$4</c:f>
              <c:numCache>
                <c:formatCode>#,##0</c:formatCode>
                <c:ptCount val="5"/>
                <c:pt idx="0">
                  <c:v>29330</c:v>
                </c:pt>
                <c:pt idx="1">
                  <c:v>29810</c:v>
                </c:pt>
                <c:pt idx="2">
                  <c:v>29488</c:v>
                </c:pt>
                <c:pt idx="3">
                  <c:v>28811</c:v>
                </c:pt>
                <c:pt idx="4">
                  <c:v>30044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F9-4116-A9B9-5546E54CEF06}"/>
            </c:ext>
          </c:extLst>
        </c:ser>
        <c:ser>
          <c:idx val="1"/>
          <c:order val="1"/>
          <c:tx>
            <c:strRef>
              <c:f>'Table 10.2'!$S$7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10.2'!$U$7:$Y$7</c:f>
              <c:numCache>
                <c:formatCode>#,##0</c:formatCode>
                <c:ptCount val="5"/>
                <c:pt idx="0">
                  <c:v>21311</c:v>
                </c:pt>
                <c:pt idx="1">
                  <c:v>21511</c:v>
                </c:pt>
                <c:pt idx="2">
                  <c:v>21468</c:v>
                </c:pt>
                <c:pt idx="3">
                  <c:v>21162</c:v>
                </c:pt>
                <c:pt idx="4">
                  <c:v>21778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F9-4116-A9B9-5546E54CEF06}"/>
            </c:ext>
          </c:extLst>
        </c:ser>
        <c:ser>
          <c:idx val="2"/>
          <c:order val="2"/>
          <c:tx>
            <c:strRef>
              <c:f>'Table 10.2'!$S$11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10.2'!$U$11:$Y$11</c:f>
              <c:numCache>
                <c:formatCode>#,##0</c:formatCode>
                <c:ptCount val="5"/>
                <c:pt idx="0">
                  <c:v>24869</c:v>
                </c:pt>
                <c:pt idx="1">
                  <c:v>25389</c:v>
                </c:pt>
                <c:pt idx="2">
                  <c:v>25112</c:v>
                </c:pt>
                <c:pt idx="3">
                  <c:v>24506</c:v>
                </c:pt>
                <c:pt idx="4">
                  <c:v>25573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F9-4116-A9B9-5546E54CEF06}"/>
            </c:ext>
          </c:extLst>
        </c:ser>
        <c:ser>
          <c:idx val="3"/>
          <c:order val="3"/>
          <c:tx>
            <c:strRef>
              <c:f>'Table 10.2'!$S$12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10.2'!$U$12:$Y$12</c:f>
              <c:numCache>
                <c:formatCode>#,##0</c:formatCode>
                <c:ptCount val="5"/>
                <c:pt idx="0">
                  <c:v>4458</c:v>
                </c:pt>
                <c:pt idx="1">
                  <c:v>4418</c:v>
                </c:pt>
                <c:pt idx="2">
                  <c:v>4374</c:v>
                </c:pt>
                <c:pt idx="3">
                  <c:v>4304</c:v>
                </c:pt>
                <c:pt idx="4">
                  <c:v>4471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F9-4116-A9B9-5546E54CE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10.11'!$S$1</c:f>
              <c:strCache>
                <c:ptCount val="1"/>
                <c:pt idx="0">
                  <c:v>Ceduna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10.11'!$T$8:$Z$8</c:f>
              <c:numCache>
                <c:formatCode>#,##0</c:formatCode>
                <c:ptCount val="7"/>
                <c:pt idx="0">
                  <c:v>34363</c:v>
                </c:pt>
                <c:pt idx="1">
                  <c:v>32813</c:v>
                </c:pt>
                <c:pt idx="2">
                  <c:v>33345.360000000001</c:v>
                </c:pt>
                <c:pt idx="3">
                  <c:v>32754.36</c:v>
                </c:pt>
                <c:pt idx="4">
                  <c:v>33734.6</c:v>
                </c:pt>
                <c:pt idx="5">
                  <c:v>35846.57</c:v>
                </c:pt>
                <c:pt idx="6">
                  <c:v>33114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F7-4EEB-9877-01072076157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F7-4EEB-9877-010720761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10.12'!$U$4:$Y$4</c:f>
              <c:numCache>
                <c:formatCode>#,##0</c:formatCode>
                <c:ptCount val="5"/>
                <c:pt idx="0">
                  <c:v>81959</c:v>
                </c:pt>
                <c:pt idx="1">
                  <c:v>82433</c:v>
                </c:pt>
                <c:pt idx="2">
                  <c:v>81736</c:v>
                </c:pt>
                <c:pt idx="3">
                  <c:v>81820</c:v>
                </c:pt>
                <c:pt idx="4">
                  <c:v>85738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43-41F8-9D06-364CDD43632A}"/>
            </c:ext>
          </c:extLst>
        </c:ser>
        <c:ser>
          <c:idx val="1"/>
          <c:order val="1"/>
          <c:tx>
            <c:strRef>
              <c:f>'Table 10.12'!$S$7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10.12'!$U$7:$Y$7</c:f>
              <c:numCache>
                <c:formatCode>#,##0</c:formatCode>
                <c:ptCount val="5"/>
                <c:pt idx="0">
                  <c:v>59171</c:v>
                </c:pt>
                <c:pt idx="1">
                  <c:v>59966</c:v>
                </c:pt>
                <c:pt idx="2">
                  <c:v>59839</c:v>
                </c:pt>
                <c:pt idx="3">
                  <c:v>60428</c:v>
                </c:pt>
                <c:pt idx="4">
                  <c:v>62033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43-41F8-9D06-364CDD43632A}"/>
            </c:ext>
          </c:extLst>
        </c:ser>
        <c:ser>
          <c:idx val="2"/>
          <c:order val="2"/>
          <c:tx>
            <c:strRef>
              <c:f>'Table 10.12'!$S$11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10.12'!$U$11:$Y$11</c:f>
              <c:numCache>
                <c:formatCode>#,##0</c:formatCode>
                <c:ptCount val="5"/>
                <c:pt idx="0">
                  <c:v>73697</c:v>
                </c:pt>
                <c:pt idx="1">
                  <c:v>74249</c:v>
                </c:pt>
                <c:pt idx="2">
                  <c:v>73775</c:v>
                </c:pt>
                <c:pt idx="3">
                  <c:v>73574</c:v>
                </c:pt>
                <c:pt idx="4">
                  <c:v>77268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43-41F8-9D06-364CDD43632A}"/>
            </c:ext>
          </c:extLst>
        </c:ser>
        <c:ser>
          <c:idx val="3"/>
          <c:order val="3"/>
          <c:tx>
            <c:strRef>
              <c:f>'Table 10.12'!$S$12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10.12'!$U$12:$Y$12</c:f>
              <c:numCache>
                <c:formatCode>#,##0</c:formatCode>
                <c:ptCount val="5"/>
                <c:pt idx="0">
                  <c:v>8264</c:v>
                </c:pt>
                <c:pt idx="1">
                  <c:v>8182</c:v>
                </c:pt>
                <c:pt idx="2">
                  <c:v>7963</c:v>
                </c:pt>
                <c:pt idx="3">
                  <c:v>8249</c:v>
                </c:pt>
                <c:pt idx="4">
                  <c:v>8470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43-41F8-9D06-364CDD436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10.12'!$S$1</c:f>
              <c:strCache>
                <c:ptCount val="1"/>
                <c:pt idx="0">
                  <c:v>Charles Sturt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10.12'!$AB$15:$AB$33</c:f>
              <c:numCache>
                <c:formatCode>0.0%</c:formatCode>
                <c:ptCount val="19"/>
                <c:pt idx="0">
                  <c:v>6.3906702928963948E-3</c:v>
                </c:pt>
                <c:pt idx="1">
                  <c:v>5.4057683913642006E-3</c:v>
                </c:pt>
                <c:pt idx="2">
                  <c:v>6.4779684159867484E-2</c:v>
                </c:pt>
                <c:pt idx="3">
                  <c:v>7.5658373344973081E-3</c:v>
                </c:pt>
                <c:pt idx="4">
                  <c:v>6.1824978455270907E-2</c:v>
                </c:pt>
                <c:pt idx="5">
                  <c:v>3.7650113599480686E-2</c:v>
                </c:pt>
                <c:pt idx="6">
                  <c:v>9.4483430144713429E-2</c:v>
                </c:pt>
                <c:pt idx="7">
                  <c:v>7.5277843064835648E-2</c:v>
                </c:pt>
                <c:pt idx="8">
                  <c:v>4.0291441426317028E-2</c:v>
                </c:pt>
                <c:pt idx="9">
                  <c:v>1.2926837457610045E-2</c:v>
                </c:pt>
                <c:pt idx="10">
                  <c:v>3.5400508119844652E-2</c:v>
                </c:pt>
                <c:pt idx="11">
                  <c:v>1.6407570314161322E-2</c:v>
                </c:pt>
                <c:pt idx="12">
                  <c:v>6.5663857457833888E-2</c:v>
                </c:pt>
                <c:pt idx="13">
                  <c:v>9.0532630471521783E-2</c:v>
                </c:pt>
                <c:pt idx="14">
                  <c:v>6.6391341816920163E-2</c:v>
                </c:pt>
                <c:pt idx="15">
                  <c:v>8.8495674266080196E-2</c:v>
                </c:pt>
                <c:pt idx="16">
                  <c:v>0.12248598193600375</c:v>
                </c:pt>
                <c:pt idx="17">
                  <c:v>2.3480956697892533E-2</c:v>
                </c:pt>
                <c:pt idx="18">
                  <c:v>3.7068126112211663E-2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B0-4AB0-8868-BA58B32E300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B0-4AB0-8868-BA58B32E3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10.12'!$Y$44:$Y$60</c:f>
              <c:numCache>
                <c:formatCode>#,##0</c:formatCode>
                <c:ptCount val="17"/>
                <c:pt idx="0">
                  <c:v>29</c:v>
                </c:pt>
                <c:pt idx="1">
                  <c:v>600</c:v>
                </c:pt>
                <c:pt idx="2">
                  <c:v>2155</c:v>
                </c:pt>
                <c:pt idx="3">
                  <c:v>4217</c:v>
                </c:pt>
                <c:pt idx="4">
                  <c:v>5794</c:v>
                </c:pt>
                <c:pt idx="5">
                  <c:v>5438</c:v>
                </c:pt>
                <c:pt idx="6">
                  <c:v>4693</c:v>
                </c:pt>
                <c:pt idx="7">
                  <c:v>4177</c:v>
                </c:pt>
                <c:pt idx="8">
                  <c:v>4324</c:v>
                </c:pt>
                <c:pt idx="9">
                  <c:v>3976</c:v>
                </c:pt>
                <c:pt idx="10">
                  <c:v>3403</c:v>
                </c:pt>
                <c:pt idx="11">
                  <c:v>2354</c:v>
                </c:pt>
                <c:pt idx="12">
                  <c:v>1282</c:v>
                </c:pt>
                <c:pt idx="13">
                  <c:v>582</c:v>
                </c:pt>
                <c:pt idx="14">
                  <c:v>220</c:v>
                </c:pt>
                <c:pt idx="15">
                  <c:v>128</c:v>
                </c:pt>
                <c:pt idx="16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02-480F-BA92-8456C6EB6564}"/>
            </c:ext>
          </c:extLst>
        </c:ser>
        <c:ser>
          <c:idx val="1"/>
          <c:order val="1"/>
          <c:tx>
            <c:strRef>
              <c:f>'Table 10.12'!$S$62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10.12'!$Y$63:$Y$79</c:f>
              <c:numCache>
                <c:formatCode>#,##0</c:formatCode>
                <c:ptCount val="17"/>
                <c:pt idx="0">
                  <c:v>26</c:v>
                </c:pt>
                <c:pt idx="1">
                  <c:v>837</c:v>
                </c:pt>
                <c:pt idx="2">
                  <c:v>2506</c:v>
                </c:pt>
                <c:pt idx="3">
                  <c:v>4583</c:v>
                </c:pt>
                <c:pt idx="4">
                  <c:v>5606</c:v>
                </c:pt>
                <c:pt idx="5">
                  <c:v>4854</c:v>
                </c:pt>
                <c:pt idx="6">
                  <c:v>4047</c:v>
                </c:pt>
                <c:pt idx="7">
                  <c:v>3957</c:v>
                </c:pt>
                <c:pt idx="8">
                  <c:v>4354</c:v>
                </c:pt>
                <c:pt idx="9">
                  <c:v>3989</c:v>
                </c:pt>
                <c:pt idx="10">
                  <c:v>3475</c:v>
                </c:pt>
                <c:pt idx="11">
                  <c:v>2329</c:v>
                </c:pt>
                <c:pt idx="12">
                  <c:v>1026</c:v>
                </c:pt>
                <c:pt idx="13">
                  <c:v>360</c:v>
                </c:pt>
                <c:pt idx="14">
                  <c:v>164</c:v>
                </c:pt>
                <c:pt idx="15">
                  <c:v>92</c:v>
                </c:pt>
                <c:pt idx="16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02-480F-BA92-8456C6EB6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10.12'!$Y$83:$Y$90</c:f>
              <c:numCache>
                <c:formatCode>#,##0</c:formatCode>
                <c:ptCount val="8"/>
                <c:pt idx="0">
                  <c:v>3786</c:v>
                </c:pt>
                <c:pt idx="1">
                  <c:v>5001</c:v>
                </c:pt>
                <c:pt idx="2">
                  <c:v>4734</c:v>
                </c:pt>
                <c:pt idx="3">
                  <c:v>2138</c:v>
                </c:pt>
                <c:pt idx="4">
                  <c:v>2102</c:v>
                </c:pt>
                <c:pt idx="5">
                  <c:v>1913</c:v>
                </c:pt>
                <c:pt idx="6">
                  <c:v>2215</c:v>
                </c:pt>
                <c:pt idx="7">
                  <c:v>3273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83-44CF-9C1D-ED1AAE3BBC89}"/>
            </c:ext>
          </c:extLst>
        </c:ser>
        <c:ser>
          <c:idx val="1"/>
          <c:order val="1"/>
          <c:tx>
            <c:strRef>
              <c:f>'Table 10.12'!$S$92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10.12'!$Y$93:$Y$100</c:f>
              <c:numCache>
                <c:formatCode>#,##0</c:formatCode>
                <c:ptCount val="8"/>
                <c:pt idx="0">
                  <c:v>2688</c:v>
                </c:pt>
                <c:pt idx="1">
                  <c:v>6632</c:v>
                </c:pt>
                <c:pt idx="2">
                  <c:v>890</c:v>
                </c:pt>
                <c:pt idx="3">
                  <c:v>4127</c:v>
                </c:pt>
                <c:pt idx="4">
                  <c:v>6242</c:v>
                </c:pt>
                <c:pt idx="5">
                  <c:v>3201</c:v>
                </c:pt>
                <c:pt idx="6">
                  <c:v>223</c:v>
                </c:pt>
                <c:pt idx="7">
                  <c:v>1554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83-44CF-9C1D-ED1AAE3BB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10.12'!$S$1</c:f>
              <c:strCache>
                <c:ptCount val="1"/>
                <c:pt idx="0">
                  <c:v>Charles Sturt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10.12'!$U$8:$Y$8</c:f>
              <c:numCache>
                <c:formatCode>#,##0</c:formatCode>
                <c:ptCount val="5"/>
                <c:pt idx="0">
                  <c:v>39057.160000000003</c:v>
                </c:pt>
                <c:pt idx="1">
                  <c:v>39381.089999999997</c:v>
                </c:pt>
                <c:pt idx="2">
                  <c:v>41209</c:v>
                </c:pt>
                <c:pt idx="3">
                  <c:v>42918.32</c:v>
                </c:pt>
                <c:pt idx="4">
                  <c:v>43354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62-4E22-B930-6BA3841F106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62-4E22-B930-6BA3841F1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10.12'!$T$4:$Z$4</c:f>
              <c:numCache>
                <c:formatCode>#,##0</c:formatCode>
                <c:ptCount val="7"/>
                <c:pt idx="0">
                  <c:v>80193</c:v>
                </c:pt>
                <c:pt idx="1">
                  <c:v>81959</c:v>
                </c:pt>
                <c:pt idx="2">
                  <c:v>82433</c:v>
                </c:pt>
                <c:pt idx="3">
                  <c:v>81736</c:v>
                </c:pt>
                <c:pt idx="4">
                  <c:v>81820</c:v>
                </c:pt>
                <c:pt idx="5">
                  <c:v>85738</c:v>
                </c:pt>
                <c:pt idx="6">
                  <c:v>89349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6E-4A5D-BC7F-5D9E0592A47A}"/>
            </c:ext>
          </c:extLst>
        </c:ser>
        <c:ser>
          <c:idx val="1"/>
          <c:order val="1"/>
          <c:tx>
            <c:strRef>
              <c:f>'Table 10.12'!$S$7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10.12'!$T$7:$Z$7</c:f>
              <c:numCache>
                <c:formatCode>#,##0</c:formatCode>
                <c:ptCount val="7"/>
                <c:pt idx="0">
                  <c:v>58425</c:v>
                </c:pt>
                <c:pt idx="1">
                  <c:v>59171</c:v>
                </c:pt>
                <c:pt idx="2">
                  <c:v>59966</c:v>
                </c:pt>
                <c:pt idx="3">
                  <c:v>59839</c:v>
                </c:pt>
                <c:pt idx="4">
                  <c:v>60428</c:v>
                </c:pt>
                <c:pt idx="5">
                  <c:v>62033</c:v>
                </c:pt>
                <c:pt idx="6">
                  <c:v>63764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6E-4A5D-BC7F-5D9E0592A47A}"/>
            </c:ext>
          </c:extLst>
        </c:ser>
        <c:ser>
          <c:idx val="2"/>
          <c:order val="2"/>
          <c:tx>
            <c:strRef>
              <c:f>'Table 10.12'!$S$11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10.12'!$T$11:$Z$11</c:f>
              <c:numCache>
                <c:formatCode>#,##0</c:formatCode>
                <c:ptCount val="7"/>
                <c:pt idx="0">
                  <c:v>71786</c:v>
                </c:pt>
                <c:pt idx="1">
                  <c:v>73697</c:v>
                </c:pt>
                <c:pt idx="2">
                  <c:v>74249</c:v>
                </c:pt>
                <c:pt idx="3">
                  <c:v>73775</c:v>
                </c:pt>
                <c:pt idx="4">
                  <c:v>73574</c:v>
                </c:pt>
                <c:pt idx="5">
                  <c:v>77268</c:v>
                </c:pt>
                <c:pt idx="6">
                  <c:v>80560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6E-4A5D-BC7F-5D9E0592A47A}"/>
            </c:ext>
          </c:extLst>
        </c:ser>
        <c:ser>
          <c:idx val="3"/>
          <c:order val="3"/>
          <c:tx>
            <c:strRef>
              <c:f>'Table 10.12'!$S$12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10.12'!$T$12:$Z$12</c:f>
              <c:numCache>
                <c:formatCode>#,##0</c:formatCode>
                <c:ptCount val="7"/>
                <c:pt idx="0">
                  <c:v>8408</c:v>
                </c:pt>
                <c:pt idx="1">
                  <c:v>8264</c:v>
                </c:pt>
                <c:pt idx="2">
                  <c:v>8182</c:v>
                </c:pt>
                <c:pt idx="3">
                  <c:v>7963</c:v>
                </c:pt>
                <c:pt idx="4">
                  <c:v>8249</c:v>
                </c:pt>
                <c:pt idx="5">
                  <c:v>8470</c:v>
                </c:pt>
                <c:pt idx="6">
                  <c:v>8788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6E-4A5D-BC7F-5D9E0592A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10.12'!$S$1</c:f>
              <c:strCache>
                <c:ptCount val="1"/>
                <c:pt idx="0">
                  <c:v>Charles Sturt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10.12'!$AB$15:$AB$33</c:f>
              <c:numCache>
                <c:formatCode>0.0%</c:formatCode>
                <c:ptCount val="19"/>
                <c:pt idx="0">
                  <c:v>6.3906702928963948E-3</c:v>
                </c:pt>
                <c:pt idx="1">
                  <c:v>5.4057683913642006E-3</c:v>
                </c:pt>
                <c:pt idx="2">
                  <c:v>6.4779684159867484E-2</c:v>
                </c:pt>
                <c:pt idx="3">
                  <c:v>7.5658373344973081E-3</c:v>
                </c:pt>
                <c:pt idx="4">
                  <c:v>6.1824978455270907E-2</c:v>
                </c:pt>
                <c:pt idx="5">
                  <c:v>3.7650113599480686E-2</c:v>
                </c:pt>
                <c:pt idx="6">
                  <c:v>9.4483430144713429E-2</c:v>
                </c:pt>
                <c:pt idx="7">
                  <c:v>7.5277843064835648E-2</c:v>
                </c:pt>
                <c:pt idx="8">
                  <c:v>4.0291441426317028E-2</c:v>
                </c:pt>
                <c:pt idx="9">
                  <c:v>1.2926837457610045E-2</c:v>
                </c:pt>
                <c:pt idx="10">
                  <c:v>3.5400508119844652E-2</c:v>
                </c:pt>
                <c:pt idx="11">
                  <c:v>1.6407570314161322E-2</c:v>
                </c:pt>
                <c:pt idx="12">
                  <c:v>6.5663857457833888E-2</c:v>
                </c:pt>
                <c:pt idx="13">
                  <c:v>9.0532630471521783E-2</c:v>
                </c:pt>
                <c:pt idx="14">
                  <c:v>6.6391341816920163E-2</c:v>
                </c:pt>
                <c:pt idx="15">
                  <c:v>8.8495674266080196E-2</c:v>
                </c:pt>
                <c:pt idx="16">
                  <c:v>0.12248598193600375</c:v>
                </c:pt>
                <c:pt idx="17">
                  <c:v>2.3480956697892533E-2</c:v>
                </c:pt>
                <c:pt idx="18">
                  <c:v>3.7068126112211663E-2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A8-435E-BFA5-72929A376ED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A8-435E-BFA5-72929A376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10.12'!$Z$44:$Z$60</c:f>
              <c:numCache>
                <c:formatCode>#,##0</c:formatCode>
                <c:ptCount val="17"/>
                <c:pt idx="0">
                  <c:v>28</c:v>
                </c:pt>
                <c:pt idx="1">
                  <c:v>599</c:v>
                </c:pt>
                <c:pt idx="2">
                  <c:v>2266</c:v>
                </c:pt>
                <c:pt idx="3">
                  <c:v>4449</c:v>
                </c:pt>
                <c:pt idx="4">
                  <c:v>6092</c:v>
                </c:pt>
                <c:pt idx="5">
                  <c:v>5870</c:v>
                </c:pt>
                <c:pt idx="6">
                  <c:v>4888</c:v>
                </c:pt>
                <c:pt idx="7">
                  <c:v>4179</c:v>
                </c:pt>
                <c:pt idx="8">
                  <c:v>4458</c:v>
                </c:pt>
                <c:pt idx="9">
                  <c:v>4131</c:v>
                </c:pt>
                <c:pt idx="10">
                  <c:v>3596</c:v>
                </c:pt>
                <c:pt idx="11">
                  <c:v>2507</c:v>
                </c:pt>
                <c:pt idx="12">
                  <c:v>1274</c:v>
                </c:pt>
                <c:pt idx="13">
                  <c:v>602</c:v>
                </c:pt>
                <c:pt idx="14">
                  <c:v>207</c:v>
                </c:pt>
                <c:pt idx="15">
                  <c:v>123</c:v>
                </c:pt>
                <c:pt idx="16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A5-4AC7-AC50-EDD543D6A496}"/>
            </c:ext>
          </c:extLst>
        </c:ser>
        <c:ser>
          <c:idx val="1"/>
          <c:order val="1"/>
          <c:tx>
            <c:strRef>
              <c:f>'Table 10.12'!$S$62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10.12'!$Z$63:$Z$79</c:f>
              <c:numCache>
                <c:formatCode>#,##0</c:formatCode>
                <c:ptCount val="17"/>
                <c:pt idx="0">
                  <c:v>48</c:v>
                </c:pt>
                <c:pt idx="1">
                  <c:v>862</c:v>
                </c:pt>
                <c:pt idx="2">
                  <c:v>2471</c:v>
                </c:pt>
                <c:pt idx="3">
                  <c:v>4803</c:v>
                </c:pt>
                <c:pt idx="4">
                  <c:v>5728</c:v>
                </c:pt>
                <c:pt idx="5">
                  <c:v>5279</c:v>
                </c:pt>
                <c:pt idx="6">
                  <c:v>4391</c:v>
                </c:pt>
                <c:pt idx="7">
                  <c:v>4009</c:v>
                </c:pt>
                <c:pt idx="8">
                  <c:v>4467</c:v>
                </c:pt>
                <c:pt idx="9">
                  <c:v>4095</c:v>
                </c:pt>
                <c:pt idx="10">
                  <c:v>3645</c:v>
                </c:pt>
                <c:pt idx="11">
                  <c:v>2407</c:v>
                </c:pt>
                <c:pt idx="12">
                  <c:v>1093</c:v>
                </c:pt>
                <c:pt idx="13">
                  <c:v>368</c:v>
                </c:pt>
                <c:pt idx="14">
                  <c:v>162</c:v>
                </c:pt>
                <c:pt idx="15">
                  <c:v>92</c:v>
                </c:pt>
                <c:pt idx="16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A5-4AC7-AC50-EDD543D6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10.12'!$Z$83:$Z$90</c:f>
              <c:numCache>
                <c:formatCode>#,##0</c:formatCode>
                <c:ptCount val="8"/>
                <c:pt idx="0">
                  <c:v>3975</c:v>
                </c:pt>
                <c:pt idx="1">
                  <c:v>5297</c:v>
                </c:pt>
                <c:pt idx="2">
                  <c:v>4977</c:v>
                </c:pt>
                <c:pt idx="3">
                  <c:v>2304</c:v>
                </c:pt>
                <c:pt idx="4">
                  <c:v>2136</c:v>
                </c:pt>
                <c:pt idx="5">
                  <c:v>2030</c:v>
                </c:pt>
                <c:pt idx="6">
                  <c:v>2290</c:v>
                </c:pt>
                <c:pt idx="7">
                  <c:v>3462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3A-47C6-8B66-6588F4C6C27A}"/>
            </c:ext>
          </c:extLst>
        </c:ser>
        <c:ser>
          <c:idx val="1"/>
          <c:order val="1"/>
          <c:tx>
            <c:strRef>
              <c:f>'Table 10.12'!$S$92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10.12'!$Z$93:$Z$100</c:f>
              <c:numCache>
                <c:formatCode>#,##0</c:formatCode>
                <c:ptCount val="8"/>
                <c:pt idx="0">
                  <c:v>2833</c:v>
                </c:pt>
                <c:pt idx="1">
                  <c:v>7020</c:v>
                </c:pt>
                <c:pt idx="2">
                  <c:v>944</c:v>
                </c:pt>
                <c:pt idx="3">
                  <c:v>4433</c:v>
                </c:pt>
                <c:pt idx="4">
                  <c:v>6218</c:v>
                </c:pt>
                <c:pt idx="5">
                  <c:v>3382</c:v>
                </c:pt>
                <c:pt idx="6">
                  <c:v>240</c:v>
                </c:pt>
                <c:pt idx="7">
                  <c:v>1629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3A-47C6-8B66-6588F4C6C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10.2'!$S$1</c:f>
              <c:strCache>
                <c:ptCount val="1"/>
                <c:pt idx="0">
                  <c:v>Adelaide Hills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10.2'!$AB$15:$AB$33</c:f>
              <c:numCache>
                <c:formatCode>0.0%</c:formatCode>
                <c:ptCount val="19"/>
                <c:pt idx="0">
                  <c:v>3.1702556353104143E-2</c:v>
                </c:pt>
                <c:pt idx="1">
                  <c:v>9.5705830499937042E-3</c:v>
                </c:pt>
                <c:pt idx="2">
                  <c:v>6.2240272006044581E-2</c:v>
                </c:pt>
                <c:pt idx="3">
                  <c:v>7.5242412794358391E-3</c:v>
                </c:pt>
                <c:pt idx="4">
                  <c:v>6.6207026822818288E-2</c:v>
                </c:pt>
                <c:pt idx="5">
                  <c:v>3.1482181085505601E-2</c:v>
                </c:pt>
                <c:pt idx="6">
                  <c:v>6.6269991184989302E-2</c:v>
                </c:pt>
                <c:pt idx="7">
                  <c:v>5.9501322251605593E-2</c:v>
                </c:pt>
                <c:pt idx="8">
                  <c:v>2.4146832892582799E-2</c:v>
                </c:pt>
                <c:pt idx="9">
                  <c:v>1.3065105150484825E-2</c:v>
                </c:pt>
                <c:pt idx="10">
                  <c:v>3.0380304747512906E-2</c:v>
                </c:pt>
                <c:pt idx="11">
                  <c:v>1.6181841077949882E-2</c:v>
                </c:pt>
                <c:pt idx="12">
                  <c:v>8.3333333333333329E-2</c:v>
                </c:pt>
                <c:pt idx="13">
                  <c:v>6.3531041430550314E-2</c:v>
                </c:pt>
                <c:pt idx="14">
                  <c:v>6.6490366452587837E-2</c:v>
                </c:pt>
                <c:pt idx="15">
                  <c:v>0.11396549552953028</c:v>
                </c:pt>
                <c:pt idx="16">
                  <c:v>0.12876212063971793</c:v>
                </c:pt>
                <c:pt idx="17">
                  <c:v>2.2981992192419091E-2</c:v>
                </c:pt>
                <c:pt idx="18">
                  <c:v>3.3906309029089532E-2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A3-4A16-AAE8-FC0B4B71969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A3-4A16-AAE8-FC0B4B719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10.12'!$S$1</c:f>
              <c:strCache>
                <c:ptCount val="1"/>
                <c:pt idx="0">
                  <c:v>Charles Sturt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10.12'!$T$8:$Z$8</c:f>
              <c:numCache>
                <c:formatCode>#,##0</c:formatCode>
                <c:ptCount val="7"/>
                <c:pt idx="0">
                  <c:v>37676.47</c:v>
                </c:pt>
                <c:pt idx="1">
                  <c:v>39057.160000000003</c:v>
                </c:pt>
                <c:pt idx="2">
                  <c:v>39381.089999999997</c:v>
                </c:pt>
                <c:pt idx="3">
                  <c:v>41209</c:v>
                </c:pt>
                <c:pt idx="4">
                  <c:v>42918.32</c:v>
                </c:pt>
                <c:pt idx="5">
                  <c:v>43354</c:v>
                </c:pt>
                <c:pt idx="6">
                  <c:v>44937.01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E8-4BA2-9EC3-075B6A17D19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E8-4BA2-9EC3-075B6A17D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10.13'!$U$4:$Y$4</c:f>
              <c:numCache>
                <c:formatCode>#,##0</c:formatCode>
                <c:ptCount val="5"/>
                <c:pt idx="0">
                  <c:v>5789</c:v>
                </c:pt>
                <c:pt idx="1">
                  <c:v>6130</c:v>
                </c:pt>
                <c:pt idx="2">
                  <c:v>6090</c:v>
                </c:pt>
                <c:pt idx="3">
                  <c:v>5895</c:v>
                </c:pt>
                <c:pt idx="4">
                  <c:v>6652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A9-463F-897D-FA026171715A}"/>
            </c:ext>
          </c:extLst>
        </c:ser>
        <c:ser>
          <c:idx val="1"/>
          <c:order val="1"/>
          <c:tx>
            <c:strRef>
              <c:f>'Table 10.13'!$S$7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10.13'!$U$7:$Y$7</c:f>
              <c:numCache>
                <c:formatCode>#,##0</c:formatCode>
                <c:ptCount val="5"/>
                <c:pt idx="0">
                  <c:v>4072</c:v>
                </c:pt>
                <c:pt idx="1">
                  <c:v>4205</c:v>
                </c:pt>
                <c:pt idx="2">
                  <c:v>4237</c:v>
                </c:pt>
                <c:pt idx="3">
                  <c:v>4126</c:v>
                </c:pt>
                <c:pt idx="4">
                  <c:v>4578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A9-463F-897D-FA026171715A}"/>
            </c:ext>
          </c:extLst>
        </c:ser>
        <c:ser>
          <c:idx val="2"/>
          <c:order val="2"/>
          <c:tx>
            <c:strRef>
              <c:f>'Table 10.13'!$S$11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10.13'!$U$11:$Y$11</c:f>
              <c:numCache>
                <c:formatCode>#,##0</c:formatCode>
                <c:ptCount val="5"/>
                <c:pt idx="0">
                  <c:v>4577</c:v>
                </c:pt>
                <c:pt idx="1">
                  <c:v>4927</c:v>
                </c:pt>
                <c:pt idx="2">
                  <c:v>4899</c:v>
                </c:pt>
                <c:pt idx="3">
                  <c:v>4811</c:v>
                </c:pt>
                <c:pt idx="4">
                  <c:v>5326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A9-463F-897D-FA026171715A}"/>
            </c:ext>
          </c:extLst>
        </c:ser>
        <c:ser>
          <c:idx val="3"/>
          <c:order val="3"/>
          <c:tx>
            <c:strRef>
              <c:f>'Table 10.13'!$S$12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10.13'!$U$12:$Y$12</c:f>
              <c:numCache>
                <c:formatCode>#,##0</c:formatCode>
                <c:ptCount val="5"/>
                <c:pt idx="0">
                  <c:v>1211</c:v>
                </c:pt>
                <c:pt idx="1">
                  <c:v>1202</c:v>
                </c:pt>
                <c:pt idx="2">
                  <c:v>1191</c:v>
                </c:pt>
                <c:pt idx="3">
                  <c:v>1088</c:v>
                </c:pt>
                <c:pt idx="4">
                  <c:v>1326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A9-463F-897D-FA0261717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10.13'!$S$1</c:f>
              <c:strCache>
                <c:ptCount val="1"/>
                <c:pt idx="0">
                  <c:v>Clare and Gilbert Valleys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10.13'!$AB$15:$AB$33</c:f>
              <c:numCache>
                <c:formatCode>0.0%</c:formatCode>
                <c:ptCount val="19"/>
                <c:pt idx="0">
                  <c:v>0.11013698630136987</c:v>
                </c:pt>
                <c:pt idx="1">
                  <c:v>1.2191780821917807E-2</c:v>
                </c:pt>
                <c:pt idx="2">
                  <c:v>0.10205479452054794</c:v>
                </c:pt>
                <c:pt idx="3">
                  <c:v>7.2602739726027399E-3</c:v>
                </c:pt>
                <c:pt idx="4">
                  <c:v>5.2465753424657535E-2</c:v>
                </c:pt>
                <c:pt idx="5">
                  <c:v>2.3424657534246576E-2</c:v>
                </c:pt>
                <c:pt idx="6">
                  <c:v>7.7123287671232874E-2</c:v>
                </c:pt>
                <c:pt idx="7">
                  <c:v>5.1917808219178081E-2</c:v>
                </c:pt>
                <c:pt idx="8">
                  <c:v>3.712328767123288E-2</c:v>
                </c:pt>
                <c:pt idx="9">
                  <c:v>3.2876712328767125E-3</c:v>
                </c:pt>
                <c:pt idx="10">
                  <c:v>2.6438356164383562E-2</c:v>
                </c:pt>
                <c:pt idx="11">
                  <c:v>1.821917808219178E-2</c:v>
                </c:pt>
                <c:pt idx="12">
                  <c:v>4.3424657534246576E-2</c:v>
                </c:pt>
                <c:pt idx="13">
                  <c:v>5.917808219178082E-2</c:v>
                </c:pt>
                <c:pt idx="14">
                  <c:v>3.9452054794520547E-2</c:v>
                </c:pt>
                <c:pt idx="15">
                  <c:v>6.9041095890410964E-2</c:v>
                </c:pt>
                <c:pt idx="16">
                  <c:v>7.7671232876712334E-2</c:v>
                </c:pt>
                <c:pt idx="17">
                  <c:v>7.3972602739726025E-3</c:v>
                </c:pt>
                <c:pt idx="18">
                  <c:v>4.2739726027397264E-2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9D-4B6B-906D-BF31F1B8D2E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9D-4B6B-906D-BF31F1B8D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10.13'!$Y$44:$Y$60</c:f>
              <c:numCache>
                <c:formatCode>#,##0</c:formatCode>
                <c:ptCount val="17"/>
                <c:pt idx="0">
                  <c:v>0</c:v>
                </c:pt>
                <c:pt idx="1">
                  <c:v>85</c:v>
                </c:pt>
                <c:pt idx="2">
                  <c:v>181</c:v>
                </c:pt>
                <c:pt idx="3">
                  <c:v>263</c:v>
                </c:pt>
                <c:pt idx="4">
                  <c:v>324</c:v>
                </c:pt>
                <c:pt idx="5">
                  <c:v>314</c:v>
                </c:pt>
                <c:pt idx="6">
                  <c:v>248</c:v>
                </c:pt>
                <c:pt idx="7">
                  <c:v>246</c:v>
                </c:pt>
                <c:pt idx="8">
                  <c:v>310</c:v>
                </c:pt>
                <c:pt idx="9">
                  <c:v>371</c:v>
                </c:pt>
                <c:pt idx="10">
                  <c:v>334</c:v>
                </c:pt>
                <c:pt idx="11">
                  <c:v>321</c:v>
                </c:pt>
                <c:pt idx="12">
                  <c:v>192</c:v>
                </c:pt>
                <c:pt idx="13">
                  <c:v>105</c:v>
                </c:pt>
                <c:pt idx="14">
                  <c:v>45</c:v>
                </c:pt>
                <c:pt idx="15">
                  <c:v>16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D-4CA4-A78C-396D5011E0EA}"/>
            </c:ext>
          </c:extLst>
        </c:ser>
        <c:ser>
          <c:idx val="1"/>
          <c:order val="1"/>
          <c:tx>
            <c:strRef>
              <c:f>'Table 10.13'!$S$62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10.13'!$Y$63:$Y$79</c:f>
              <c:numCache>
                <c:formatCode>#,##0</c:formatCode>
                <c:ptCount val="17"/>
                <c:pt idx="0">
                  <c:v>4</c:v>
                </c:pt>
                <c:pt idx="1">
                  <c:v>78</c:v>
                </c:pt>
                <c:pt idx="2">
                  <c:v>207</c:v>
                </c:pt>
                <c:pt idx="3">
                  <c:v>232</c:v>
                </c:pt>
                <c:pt idx="4">
                  <c:v>306</c:v>
                </c:pt>
                <c:pt idx="5">
                  <c:v>283</c:v>
                </c:pt>
                <c:pt idx="6">
                  <c:v>256</c:v>
                </c:pt>
                <c:pt idx="7">
                  <c:v>302</c:v>
                </c:pt>
                <c:pt idx="8">
                  <c:v>363</c:v>
                </c:pt>
                <c:pt idx="9">
                  <c:v>328</c:v>
                </c:pt>
                <c:pt idx="10">
                  <c:v>389</c:v>
                </c:pt>
                <c:pt idx="11">
                  <c:v>263</c:v>
                </c:pt>
                <c:pt idx="12">
                  <c:v>149</c:v>
                </c:pt>
                <c:pt idx="13">
                  <c:v>61</c:v>
                </c:pt>
                <c:pt idx="14">
                  <c:v>33</c:v>
                </c:pt>
                <c:pt idx="15">
                  <c:v>15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D-4CA4-A78C-396D5011E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10.13'!$Y$83:$Y$90</c:f>
              <c:numCache>
                <c:formatCode>#,##0</c:formatCode>
                <c:ptCount val="8"/>
                <c:pt idx="0">
                  <c:v>247</c:v>
                </c:pt>
                <c:pt idx="1">
                  <c:v>195</c:v>
                </c:pt>
                <c:pt idx="2">
                  <c:v>348</c:v>
                </c:pt>
                <c:pt idx="3">
                  <c:v>61</c:v>
                </c:pt>
                <c:pt idx="4">
                  <c:v>65</c:v>
                </c:pt>
                <c:pt idx="5">
                  <c:v>91</c:v>
                </c:pt>
                <c:pt idx="6">
                  <c:v>246</c:v>
                </c:pt>
                <c:pt idx="7">
                  <c:v>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32-4A0C-AB71-F50DB725A168}"/>
            </c:ext>
          </c:extLst>
        </c:ser>
        <c:ser>
          <c:idx val="1"/>
          <c:order val="1"/>
          <c:tx>
            <c:strRef>
              <c:f>'Table 10.13'!$S$92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10.13'!$Y$93:$Y$100</c:f>
              <c:numCache>
                <c:formatCode>#,##0</c:formatCode>
                <c:ptCount val="8"/>
                <c:pt idx="0">
                  <c:v>133</c:v>
                </c:pt>
                <c:pt idx="1">
                  <c:v>393</c:v>
                </c:pt>
                <c:pt idx="2">
                  <c:v>68</c:v>
                </c:pt>
                <c:pt idx="3">
                  <c:v>339</c:v>
                </c:pt>
                <c:pt idx="4">
                  <c:v>346</c:v>
                </c:pt>
                <c:pt idx="5">
                  <c:v>214</c:v>
                </c:pt>
                <c:pt idx="6">
                  <c:v>21</c:v>
                </c:pt>
                <c:pt idx="7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32-4A0C-AB71-F50DB725A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10.13'!$S$1</c:f>
              <c:strCache>
                <c:ptCount val="1"/>
                <c:pt idx="0">
                  <c:v>Clare and Gilbert Valleys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10.13'!$U$8:$Y$8</c:f>
              <c:numCache>
                <c:formatCode>#,##0</c:formatCode>
                <c:ptCount val="5"/>
                <c:pt idx="0">
                  <c:v>32927</c:v>
                </c:pt>
                <c:pt idx="1">
                  <c:v>32088.41</c:v>
                </c:pt>
                <c:pt idx="2">
                  <c:v>33302.800000000003</c:v>
                </c:pt>
                <c:pt idx="3">
                  <c:v>33690.22</c:v>
                </c:pt>
                <c:pt idx="4">
                  <c:v>33739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BA-4306-9C3A-0F8EB6A1F4A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BA-4306-9C3A-0F8EB6A1F4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10.13'!$T$4:$Z$4</c:f>
              <c:numCache>
                <c:formatCode>#,##0</c:formatCode>
                <c:ptCount val="7"/>
                <c:pt idx="0">
                  <c:v>5732</c:v>
                </c:pt>
                <c:pt idx="1">
                  <c:v>5789</c:v>
                </c:pt>
                <c:pt idx="2">
                  <c:v>6130</c:v>
                </c:pt>
                <c:pt idx="3">
                  <c:v>6090</c:v>
                </c:pt>
                <c:pt idx="4">
                  <c:v>5895</c:v>
                </c:pt>
                <c:pt idx="5">
                  <c:v>6652</c:v>
                </c:pt>
                <c:pt idx="6">
                  <c:v>7301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EE-48F9-A6B5-2F4325453840}"/>
            </c:ext>
          </c:extLst>
        </c:ser>
        <c:ser>
          <c:idx val="1"/>
          <c:order val="1"/>
          <c:tx>
            <c:strRef>
              <c:f>'Table 10.13'!$S$7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10.13'!$T$7:$Z$7</c:f>
              <c:numCache>
                <c:formatCode>#,##0</c:formatCode>
                <c:ptCount val="7"/>
                <c:pt idx="0">
                  <c:v>3989</c:v>
                </c:pt>
                <c:pt idx="1">
                  <c:v>4072</c:v>
                </c:pt>
                <c:pt idx="2">
                  <c:v>4205</c:v>
                </c:pt>
                <c:pt idx="3">
                  <c:v>4237</c:v>
                </c:pt>
                <c:pt idx="4">
                  <c:v>4126</c:v>
                </c:pt>
                <c:pt idx="5">
                  <c:v>4578</c:v>
                </c:pt>
                <c:pt idx="6">
                  <c:v>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EE-48F9-A6B5-2F4325453840}"/>
            </c:ext>
          </c:extLst>
        </c:ser>
        <c:ser>
          <c:idx val="2"/>
          <c:order val="2"/>
          <c:tx>
            <c:strRef>
              <c:f>'Table 10.13'!$S$11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10.13'!$T$11:$Z$11</c:f>
              <c:numCache>
                <c:formatCode>#,##0</c:formatCode>
                <c:ptCount val="7"/>
                <c:pt idx="0">
                  <c:v>4532</c:v>
                </c:pt>
                <c:pt idx="1">
                  <c:v>4577</c:v>
                </c:pt>
                <c:pt idx="2">
                  <c:v>4927</c:v>
                </c:pt>
                <c:pt idx="3">
                  <c:v>4899</c:v>
                </c:pt>
                <c:pt idx="4">
                  <c:v>4811</c:v>
                </c:pt>
                <c:pt idx="5">
                  <c:v>5326</c:v>
                </c:pt>
                <c:pt idx="6">
                  <c:v>5829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EE-48F9-A6B5-2F4325453840}"/>
            </c:ext>
          </c:extLst>
        </c:ser>
        <c:ser>
          <c:idx val="3"/>
          <c:order val="3"/>
          <c:tx>
            <c:strRef>
              <c:f>'Table 10.13'!$S$12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10.13'!$T$12:$Z$12</c:f>
              <c:numCache>
                <c:formatCode>#,##0</c:formatCode>
                <c:ptCount val="7"/>
                <c:pt idx="0">
                  <c:v>1200</c:v>
                </c:pt>
                <c:pt idx="1">
                  <c:v>1211</c:v>
                </c:pt>
                <c:pt idx="2">
                  <c:v>1202</c:v>
                </c:pt>
                <c:pt idx="3">
                  <c:v>1191</c:v>
                </c:pt>
                <c:pt idx="4">
                  <c:v>1088</c:v>
                </c:pt>
                <c:pt idx="5">
                  <c:v>1326</c:v>
                </c:pt>
                <c:pt idx="6">
                  <c:v>1467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EE-48F9-A6B5-2F4325453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10.13'!$S$1</c:f>
              <c:strCache>
                <c:ptCount val="1"/>
                <c:pt idx="0">
                  <c:v>Clare and Gilbert Valleys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10.13'!$AB$15:$AB$33</c:f>
              <c:numCache>
                <c:formatCode>0.0%</c:formatCode>
                <c:ptCount val="19"/>
                <c:pt idx="0">
                  <c:v>0.11013698630136987</c:v>
                </c:pt>
                <c:pt idx="1">
                  <c:v>1.2191780821917807E-2</c:v>
                </c:pt>
                <c:pt idx="2">
                  <c:v>0.10205479452054794</c:v>
                </c:pt>
                <c:pt idx="3">
                  <c:v>7.2602739726027399E-3</c:v>
                </c:pt>
                <c:pt idx="4">
                  <c:v>5.2465753424657535E-2</c:v>
                </c:pt>
                <c:pt idx="5">
                  <c:v>2.3424657534246576E-2</c:v>
                </c:pt>
                <c:pt idx="6">
                  <c:v>7.7123287671232874E-2</c:v>
                </c:pt>
                <c:pt idx="7">
                  <c:v>5.1917808219178081E-2</c:v>
                </c:pt>
                <c:pt idx="8">
                  <c:v>3.712328767123288E-2</c:v>
                </c:pt>
                <c:pt idx="9">
                  <c:v>3.2876712328767125E-3</c:v>
                </c:pt>
                <c:pt idx="10">
                  <c:v>2.6438356164383562E-2</c:v>
                </c:pt>
                <c:pt idx="11">
                  <c:v>1.821917808219178E-2</c:v>
                </c:pt>
                <c:pt idx="12">
                  <c:v>4.3424657534246576E-2</c:v>
                </c:pt>
                <c:pt idx="13">
                  <c:v>5.917808219178082E-2</c:v>
                </c:pt>
                <c:pt idx="14">
                  <c:v>3.9452054794520547E-2</c:v>
                </c:pt>
                <c:pt idx="15">
                  <c:v>6.9041095890410964E-2</c:v>
                </c:pt>
                <c:pt idx="16">
                  <c:v>7.7671232876712334E-2</c:v>
                </c:pt>
                <c:pt idx="17">
                  <c:v>7.3972602739726025E-3</c:v>
                </c:pt>
                <c:pt idx="18">
                  <c:v>4.2739726027397264E-2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E4-408D-B847-99BF8A1F874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E4-408D-B847-99BF8A1F8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10.13'!$Z$44:$Z$60</c:f>
              <c:numCache>
                <c:formatCode>#,##0</c:formatCode>
                <c:ptCount val="17"/>
                <c:pt idx="0">
                  <c:v>1</c:v>
                </c:pt>
                <c:pt idx="1">
                  <c:v>106</c:v>
                </c:pt>
                <c:pt idx="2">
                  <c:v>244</c:v>
                </c:pt>
                <c:pt idx="3">
                  <c:v>280</c:v>
                </c:pt>
                <c:pt idx="4">
                  <c:v>344</c:v>
                </c:pt>
                <c:pt idx="5">
                  <c:v>340</c:v>
                </c:pt>
                <c:pt idx="6">
                  <c:v>259</c:v>
                </c:pt>
                <c:pt idx="7">
                  <c:v>232</c:v>
                </c:pt>
                <c:pt idx="8">
                  <c:v>340</c:v>
                </c:pt>
                <c:pt idx="9">
                  <c:v>370</c:v>
                </c:pt>
                <c:pt idx="10">
                  <c:v>346</c:v>
                </c:pt>
                <c:pt idx="11">
                  <c:v>329</c:v>
                </c:pt>
                <c:pt idx="12">
                  <c:v>220</c:v>
                </c:pt>
                <c:pt idx="13">
                  <c:v>120</c:v>
                </c:pt>
                <c:pt idx="14">
                  <c:v>56</c:v>
                </c:pt>
                <c:pt idx="15">
                  <c:v>18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C9-415B-9191-C74FBA6640B4}"/>
            </c:ext>
          </c:extLst>
        </c:ser>
        <c:ser>
          <c:idx val="1"/>
          <c:order val="1"/>
          <c:tx>
            <c:strRef>
              <c:f>'Table 10.13'!$S$62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10.13'!$Z$63:$Z$79</c:f>
              <c:numCache>
                <c:formatCode>#,##0</c:formatCode>
                <c:ptCount val="17"/>
                <c:pt idx="0">
                  <c:v>7</c:v>
                </c:pt>
                <c:pt idx="1">
                  <c:v>82</c:v>
                </c:pt>
                <c:pt idx="2">
                  <c:v>217</c:v>
                </c:pt>
                <c:pt idx="3">
                  <c:v>253</c:v>
                </c:pt>
                <c:pt idx="4">
                  <c:v>299</c:v>
                </c:pt>
                <c:pt idx="5">
                  <c:v>307</c:v>
                </c:pt>
                <c:pt idx="6">
                  <c:v>287</c:v>
                </c:pt>
                <c:pt idx="7">
                  <c:v>311</c:v>
                </c:pt>
                <c:pt idx="8">
                  <c:v>384</c:v>
                </c:pt>
                <c:pt idx="9">
                  <c:v>373</c:v>
                </c:pt>
                <c:pt idx="10">
                  <c:v>413</c:v>
                </c:pt>
                <c:pt idx="11">
                  <c:v>293</c:v>
                </c:pt>
                <c:pt idx="12">
                  <c:v>173</c:v>
                </c:pt>
                <c:pt idx="13">
                  <c:v>76</c:v>
                </c:pt>
                <c:pt idx="14">
                  <c:v>41</c:v>
                </c:pt>
                <c:pt idx="15">
                  <c:v>16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C9-415B-9191-C74FBA664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10.13'!$Z$83:$Z$90</c:f>
              <c:numCache>
                <c:formatCode>#,##0</c:formatCode>
                <c:ptCount val="8"/>
                <c:pt idx="0">
                  <c:v>257</c:v>
                </c:pt>
                <c:pt idx="1">
                  <c:v>209</c:v>
                </c:pt>
                <c:pt idx="2">
                  <c:v>404</c:v>
                </c:pt>
                <c:pt idx="3">
                  <c:v>68</c:v>
                </c:pt>
                <c:pt idx="4">
                  <c:v>75</c:v>
                </c:pt>
                <c:pt idx="5">
                  <c:v>97</c:v>
                </c:pt>
                <c:pt idx="6">
                  <c:v>273</c:v>
                </c:pt>
                <c:pt idx="7">
                  <c:v>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99-470B-999E-FF36933BBB70}"/>
            </c:ext>
          </c:extLst>
        </c:ser>
        <c:ser>
          <c:idx val="1"/>
          <c:order val="1"/>
          <c:tx>
            <c:strRef>
              <c:f>'Table 10.13'!$S$92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10.13'!$Z$93:$Z$100</c:f>
              <c:numCache>
                <c:formatCode>#,##0</c:formatCode>
                <c:ptCount val="8"/>
                <c:pt idx="0">
                  <c:v>150</c:v>
                </c:pt>
                <c:pt idx="1">
                  <c:v>422</c:v>
                </c:pt>
                <c:pt idx="2">
                  <c:v>83</c:v>
                </c:pt>
                <c:pt idx="3">
                  <c:v>351</c:v>
                </c:pt>
                <c:pt idx="4">
                  <c:v>360</c:v>
                </c:pt>
                <c:pt idx="5">
                  <c:v>222</c:v>
                </c:pt>
                <c:pt idx="6">
                  <c:v>23</c:v>
                </c:pt>
                <c:pt idx="7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99-470B-999E-FF36933BB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10.2'!$Y$44:$Y$60</c:f>
              <c:numCache>
                <c:formatCode>#,##0</c:formatCode>
                <c:ptCount val="17"/>
                <c:pt idx="0">
                  <c:v>10</c:v>
                </c:pt>
                <c:pt idx="1">
                  <c:v>262</c:v>
                </c:pt>
                <c:pt idx="2">
                  <c:v>905</c:v>
                </c:pt>
                <c:pt idx="3">
                  <c:v>1252</c:v>
                </c:pt>
                <c:pt idx="4">
                  <c:v>1279</c:v>
                </c:pt>
                <c:pt idx="5">
                  <c:v>1063</c:v>
                </c:pt>
                <c:pt idx="6">
                  <c:v>1267</c:v>
                </c:pt>
                <c:pt idx="7">
                  <c:v>1478</c:v>
                </c:pt>
                <c:pt idx="8">
                  <c:v>1820</c:v>
                </c:pt>
                <c:pt idx="9">
                  <c:v>1607</c:v>
                </c:pt>
                <c:pt idx="10">
                  <c:v>1616</c:v>
                </c:pt>
                <c:pt idx="11">
                  <c:v>1206</c:v>
                </c:pt>
                <c:pt idx="12">
                  <c:v>783</c:v>
                </c:pt>
                <c:pt idx="13">
                  <c:v>344</c:v>
                </c:pt>
                <c:pt idx="14">
                  <c:v>125</c:v>
                </c:pt>
                <c:pt idx="15">
                  <c:v>31</c:v>
                </c:pt>
                <c:pt idx="16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8F-4768-9E90-2EAEE07B5351}"/>
            </c:ext>
          </c:extLst>
        </c:ser>
        <c:ser>
          <c:idx val="1"/>
          <c:order val="1"/>
          <c:tx>
            <c:strRef>
              <c:f>'Table 10.2'!$S$62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10.2'!$Y$63:$Y$79</c:f>
              <c:numCache>
                <c:formatCode>#,##0</c:formatCode>
                <c:ptCount val="17"/>
                <c:pt idx="0">
                  <c:v>17</c:v>
                </c:pt>
                <c:pt idx="1">
                  <c:v>304</c:v>
                </c:pt>
                <c:pt idx="2">
                  <c:v>868</c:v>
                </c:pt>
                <c:pt idx="3">
                  <c:v>1309</c:v>
                </c:pt>
                <c:pt idx="4">
                  <c:v>1134</c:v>
                </c:pt>
                <c:pt idx="5">
                  <c:v>1152</c:v>
                </c:pt>
                <c:pt idx="6">
                  <c:v>1253</c:v>
                </c:pt>
                <c:pt idx="7">
                  <c:v>1653</c:v>
                </c:pt>
                <c:pt idx="8">
                  <c:v>1884</c:v>
                </c:pt>
                <c:pt idx="9">
                  <c:v>1685</c:v>
                </c:pt>
                <c:pt idx="10">
                  <c:v>1593</c:v>
                </c:pt>
                <c:pt idx="11">
                  <c:v>1173</c:v>
                </c:pt>
                <c:pt idx="12">
                  <c:v>599</c:v>
                </c:pt>
                <c:pt idx="13">
                  <c:v>228</c:v>
                </c:pt>
                <c:pt idx="14">
                  <c:v>54</c:v>
                </c:pt>
                <c:pt idx="15">
                  <c:v>26</c:v>
                </c:pt>
                <c:pt idx="16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8F-4768-9E90-2EAEE07B5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10.13'!$S$1</c:f>
              <c:strCache>
                <c:ptCount val="1"/>
                <c:pt idx="0">
                  <c:v>Clare and Gilbert Valleys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10.13'!$T$8:$Z$8</c:f>
              <c:numCache>
                <c:formatCode>#,##0</c:formatCode>
                <c:ptCount val="7"/>
                <c:pt idx="0">
                  <c:v>30019.5</c:v>
                </c:pt>
                <c:pt idx="1">
                  <c:v>32927</c:v>
                </c:pt>
                <c:pt idx="2">
                  <c:v>32088.41</c:v>
                </c:pt>
                <c:pt idx="3">
                  <c:v>33302.800000000003</c:v>
                </c:pt>
                <c:pt idx="4">
                  <c:v>33690.22</c:v>
                </c:pt>
                <c:pt idx="5">
                  <c:v>33739</c:v>
                </c:pt>
                <c:pt idx="6">
                  <c:v>34168.06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F6-4D2D-BF9F-D109A9CF550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F6-4D2D-BF9F-D109A9CF5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10.14'!$U$4:$Y$4</c:f>
              <c:numCache>
                <c:formatCode>#,##0</c:formatCode>
                <c:ptCount val="5"/>
                <c:pt idx="0">
                  <c:v>1116</c:v>
                </c:pt>
                <c:pt idx="1">
                  <c:v>1113</c:v>
                </c:pt>
                <c:pt idx="2">
                  <c:v>1095</c:v>
                </c:pt>
                <c:pt idx="3">
                  <c:v>959</c:v>
                </c:pt>
                <c:pt idx="4">
                  <c:v>1222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13-4177-AB70-77D8AD598E58}"/>
            </c:ext>
          </c:extLst>
        </c:ser>
        <c:ser>
          <c:idx val="1"/>
          <c:order val="1"/>
          <c:tx>
            <c:strRef>
              <c:f>'Table 10.14'!$S$7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10.14'!$U$7:$Y$7</c:f>
              <c:numCache>
                <c:formatCode>#,##0</c:formatCode>
                <c:ptCount val="5"/>
                <c:pt idx="0">
                  <c:v>760</c:v>
                </c:pt>
                <c:pt idx="1">
                  <c:v>783</c:v>
                </c:pt>
                <c:pt idx="2">
                  <c:v>774</c:v>
                </c:pt>
                <c:pt idx="3">
                  <c:v>684</c:v>
                </c:pt>
                <c:pt idx="4">
                  <c:v>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13-4177-AB70-77D8AD598E58}"/>
            </c:ext>
          </c:extLst>
        </c:ser>
        <c:ser>
          <c:idx val="2"/>
          <c:order val="2"/>
          <c:tx>
            <c:strRef>
              <c:f>'Table 10.14'!$S$11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10.14'!$U$11:$Y$11</c:f>
              <c:numCache>
                <c:formatCode>#,##0</c:formatCode>
                <c:ptCount val="5"/>
                <c:pt idx="0">
                  <c:v>813</c:v>
                </c:pt>
                <c:pt idx="1">
                  <c:v>798</c:v>
                </c:pt>
                <c:pt idx="2">
                  <c:v>761</c:v>
                </c:pt>
                <c:pt idx="3">
                  <c:v>720</c:v>
                </c:pt>
                <c:pt idx="4">
                  <c:v>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13-4177-AB70-77D8AD598E58}"/>
            </c:ext>
          </c:extLst>
        </c:ser>
        <c:ser>
          <c:idx val="3"/>
          <c:order val="3"/>
          <c:tx>
            <c:strRef>
              <c:f>'Table 10.14'!$S$12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10.14'!$U$12:$Y$12</c:f>
              <c:numCache>
                <c:formatCode>#,##0</c:formatCode>
                <c:ptCount val="5"/>
                <c:pt idx="0">
                  <c:v>306</c:v>
                </c:pt>
                <c:pt idx="1">
                  <c:v>317</c:v>
                </c:pt>
                <c:pt idx="2">
                  <c:v>332</c:v>
                </c:pt>
                <c:pt idx="3">
                  <c:v>246</c:v>
                </c:pt>
                <c:pt idx="4">
                  <c:v>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713-4177-AB70-77D8AD598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10.14'!$S$1</c:f>
              <c:strCache>
                <c:ptCount val="1"/>
                <c:pt idx="0">
                  <c:v>Cleve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10.14'!$AB$15:$AB$33</c:f>
              <c:numCache>
                <c:formatCode>0.0%</c:formatCode>
                <c:ptCount val="19"/>
                <c:pt idx="0">
                  <c:v>0.21858638743455497</c:v>
                </c:pt>
                <c:pt idx="1">
                  <c:v>3.9267015706806281E-3</c:v>
                </c:pt>
                <c:pt idx="2">
                  <c:v>2.6832460732984294E-2</c:v>
                </c:pt>
                <c:pt idx="3">
                  <c:v>1.112565445026178E-2</c:v>
                </c:pt>
                <c:pt idx="4">
                  <c:v>2.9450261780104712E-2</c:v>
                </c:pt>
                <c:pt idx="5">
                  <c:v>1.37434554973822E-2</c:v>
                </c:pt>
                <c:pt idx="6">
                  <c:v>9.0314136125654448E-2</c:v>
                </c:pt>
                <c:pt idx="7">
                  <c:v>3.4685863874345552E-2</c:v>
                </c:pt>
                <c:pt idx="8">
                  <c:v>6.086387434554974E-2</c:v>
                </c:pt>
                <c:pt idx="9">
                  <c:v>7.1989528795811516E-3</c:v>
                </c:pt>
                <c:pt idx="10">
                  <c:v>2.0287958115183247E-2</c:v>
                </c:pt>
                <c:pt idx="11">
                  <c:v>7.8534031413612562E-3</c:v>
                </c:pt>
                <c:pt idx="12">
                  <c:v>1.5706806282722512E-2</c:v>
                </c:pt>
                <c:pt idx="13">
                  <c:v>3.0104712041884817E-2</c:v>
                </c:pt>
                <c:pt idx="14">
                  <c:v>3.0104712041884817E-2</c:v>
                </c:pt>
                <c:pt idx="15">
                  <c:v>6.9371727748691103E-2</c:v>
                </c:pt>
                <c:pt idx="16">
                  <c:v>7.7879581151832467E-2</c:v>
                </c:pt>
                <c:pt idx="17">
                  <c:v>7.8534031413612562E-3</c:v>
                </c:pt>
                <c:pt idx="18">
                  <c:v>3.7303664921465966E-2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7-4C34-B2FD-976C6B391FA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97-4C34-B2FD-976C6B391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10.14'!$Y$44:$Y$60</c:f>
              <c:numCache>
                <c:formatCode>#,##0</c:formatCode>
                <c:ptCount val="17"/>
                <c:pt idx="0">
                  <c:v>6</c:v>
                </c:pt>
                <c:pt idx="1">
                  <c:v>32</c:v>
                </c:pt>
                <c:pt idx="2">
                  <c:v>33</c:v>
                </c:pt>
                <c:pt idx="3">
                  <c:v>43</c:v>
                </c:pt>
                <c:pt idx="4">
                  <c:v>74</c:v>
                </c:pt>
                <c:pt idx="5">
                  <c:v>49</c:v>
                </c:pt>
                <c:pt idx="6">
                  <c:v>65</c:v>
                </c:pt>
                <c:pt idx="7">
                  <c:v>29</c:v>
                </c:pt>
                <c:pt idx="8">
                  <c:v>46</c:v>
                </c:pt>
                <c:pt idx="9">
                  <c:v>64</c:v>
                </c:pt>
                <c:pt idx="10">
                  <c:v>74</c:v>
                </c:pt>
                <c:pt idx="11">
                  <c:v>54</c:v>
                </c:pt>
                <c:pt idx="12">
                  <c:v>25</c:v>
                </c:pt>
                <c:pt idx="13">
                  <c:v>14</c:v>
                </c:pt>
                <c:pt idx="14">
                  <c:v>6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62-4EC0-8FE4-B2A099C5B84D}"/>
            </c:ext>
          </c:extLst>
        </c:ser>
        <c:ser>
          <c:idx val="1"/>
          <c:order val="1"/>
          <c:tx>
            <c:strRef>
              <c:f>'Table 10.14'!$S$62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10.14'!$Y$63:$Y$79</c:f>
              <c:numCache>
                <c:formatCode>#,##0</c:formatCode>
                <c:ptCount val="17"/>
                <c:pt idx="0">
                  <c:v>4</c:v>
                </c:pt>
                <c:pt idx="1">
                  <c:v>22</c:v>
                </c:pt>
                <c:pt idx="2">
                  <c:v>58</c:v>
                </c:pt>
                <c:pt idx="3">
                  <c:v>61</c:v>
                </c:pt>
                <c:pt idx="4">
                  <c:v>61</c:v>
                </c:pt>
                <c:pt idx="5">
                  <c:v>44</c:v>
                </c:pt>
                <c:pt idx="6">
                  <c:v>41</c:v>
                </c:pt>
                <c:pt idx="7">
                  <c:v>67</c:v>
                </c:pt>
                <c:pt idx="8">
                  <c:v>62</c:v>
                </c:pt>
                <c:pt idx="9">
                  <c:v>65</c:v>
                </c:pt>
                <c:pt idx="10">
                  <c:v>46</c:v>
                </c:pt>
                <c:pt idx="11">
                  <c:v>34</c:v>
                </c:pt>
                <c:pt idx="12">
                  <c:v>25</c:v>
                </c:pt>
                <c:pt idx="13">
                  <c:v>12</c:v>
                </c:pt>
                <c:pt idx="14">
                  <c:v>0</c:v>
                </c:pt>
                <c:pt idx="15">
                  <c:v>4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62-4EC0-8FE4-B2A099C5B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10.14'!$Y$83:$Y$90</c:f>
              <c:numCache>
                <c:formatCode>#,##0</c:formatCode>
                <c:ptCount val="8"/>
                <c:pt idx="0">
                  <c:v>39</c:v>
                </c:pt>
                <c:pt idx="1">
                  <c:v>14</c:v>
                </c:pt>
                <c:pt idx="2">
                  <c:v>59</c:v>
                </c:pt>
                <c:pt idx="3">
                  <c:v>5</c:v>
                </c:pt>
                <c:pt idx="4">
                  <c:v>11</c:v>
                </c:pt>
                <c:pt idx="5">
                  <c:v>13</c:v>
                </c:pt>
                <c:pt idx="6">
                  <c:v>43</c:v>
                </c:pt>
                <c:pt idx="7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2F-4E02-B397-37C9536F5C38}"/>
            </c:ext>
          </c:extLst>
        </c:ser>
        <c:ser>
          <c:idx val="1"/>
          <c:order val="1"/>
          <c:tx>
            <c:strRef>
              <c:f>'Table 10.14'!$S$92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10.14'!$Y$93:$Y$100</c:f>
              <c:numCache>
                <c:formatCode>#,##0</c:formatCode>
                <c:ptCount val="8"/>
                <c:pt idx="0">
                  <c:v>22</c:v>
                </c:pt>
                <c:pt idx="1">
                  <c:v>70</c:v>
                </c:pt>
                <c:pt idx="2">
                  <c:v>13</c:v>
                </c:pt>
                <c:pt idx="3">
                  <c:v>62</c:v>
                </c:pt>
                <c:pt idx="4">
                  <c:v>39</c:v>
                </c:pt>
                <c:pt idx="5">
                  <c:v>31</c:v>
                </c:pt>
                <c:pt idx="6">
                  <c:v>4</c:v>
                </c:pt>
                <c:pt idx="7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2F-4E02-B397-37C9536F5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10.14'!$S$1</c:f>
              <c:strCache>
                <c:ptCount val="1"/>
                <c:pt idx="0">
                  <c:v>Cleve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10.14'!$U$8:$Y$8</c:f>
              <c:numCache>
                <c:formatCode>#,##0</c:formatCode>
                <c:ptCount val="5"/>
                <c:pt idx="0">
                  <c:v>29462.22</c:v>
                </c:pt>
                <c:pt idx="1">
                  <c:v>27127.99</c:v>
                </c:pt>
                <c:pt idx="2">
                  <c:v>30306.5</c:v>
                </c:pt>
                <c:pt idx="3">
                  <c:v>32946</c:v>
                </c:pt>
                <c:pt idx="4">
                  <c:v>28333.67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22-4C0A-969D-E850B11644E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22-4C0A-969D-E850B1164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10.14'!$T$4:$Z$4</c:f>
              <c:numCache>
                <c:formatCode>#,##0</c:formatCode>
                <c:ptCount val="7"/>
                <c:pt idx="0">
                  <c:v>1127</c:v>
                </c:pt>
                <c:pt idx="1">
                  <c:v>1116</c:v>
                </c:pt>
                <c:pt idx="2">
                  <c:v>1113</c:v>
                </c:pt>
                <c:pt idx="3">
                  <c:v>1095</c:v>
                </c:pt>
                <c:pt idx="4">
                  <c:v>959</c:v>
                </c:pt>
                <c:pt idx="5">
                  <c:v>1222</c:v>
                </c:pt>
                <c:pt idx="6">
                  <c:v>1525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05-48EB-82B8-1F14F7C91520}"/>
            </c:ext>
          </c:extLst>
        </c:ser>
        <c:ser>
          <c:idx val="1"/>
          <c:order val="1"/>
          <c:tx>
            <c:strRef>
              <c:f>'Table 10.14'!$S$7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10.14'!$T$7:$Z$7</c:f>
              <c:numCache>
                <c:formatCode>#,##0</c:formatCode>
                <c:ptCount val="7"/>
                <c:pt idx="0">
                  <c:v>775</c:v>
                </c:pt>
                <c:pt idx="1">
                  <c:v>760</c:v>
                </c:pt>
                <c:pt idx="2">
                  <c:v>783</c:v>
                </c:pt>
                <c:pt idx="3">
                  <c:v>774</c:v>
                </c:pt>
                <c:pt idx="4">
                  <c:v>684</c:v>
                </c:pt>
                <c:pt idx="5">
                  <c:v>793</c:v>
                </c:pt>
                <c:pt idx="6">
                  <c:v>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05-48EB-82B8-1F14F7C91520}"/>
            </c:ext>
          </c:extLst>
        </c:ser>
        <c:ser>
          <c:idx val="2"/>
          <c:order val="2"/>
          <c:tx>
            <c:strRef>
              <c:f>'Table 10.14'!$S$11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10.14'!$T$11:$Z$11</c:f>
              <c:numCache>
                <c:formatCode>#,##0</c:formatCode>
                <c:ptCount val="7"/>
                <c:pt idx="0">
                  <c:v>821</c:v>
                </c:pt>
                <c:pt idx="1">
                  <c:v>813</c:v>
                </c:pt>
                <c:pt idx="2">
                  <c:v>798</c:v>
                </c:pt>
                <c:pt idx="3">
                  <c:v>761</c:v>
                </c:pt>
                <c:pt idx="4">
                  <c:v>720</c:v>
                </c:pt>
                <c:pt idx="5">
                  <c:v>920</c:v>
                </c:pt>
                <c:pt idx="6">
                  <c:v>1098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05-48EB-82B8-1F14F7C91520}"/>
            </c:ext>
          </c:extLst>
        </c:ser>
        <c:ser>
          <c:idx val="3"/>
          <c:order val="3"/>
          <c:tx>
            <c:strRef>
              <c:f>'Table 10.14'!$S$12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10.14'!$T$12:$Z$12</c:f>
              <c:numCache>
                <c:formatCode>#,##0</c:formatCode>
                <c:ptCount val="7"/>
                <c:pt idx="0">
                  <c:v>313</c:v>
                </c:pt>
                <c:pt idx="1">
                  <c:v>306</c:v>
                </c:pt>
                <c:pt idx="2">
                  <c:v>317</c:v>
                </c:pt>
                <c:pt idx="3">
                  <c:v>332</c:v>
                </c:pt>
                <c:pt idx="4">
                  <c:v>246</c:v>
                </c:pt>
                <c:pt idx="5">
                  <c:v>302</c:v>
                </c:pt>
                <c:pt idx="6">
                  <c:v>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05-48EB-82B8-1F14F7C91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10.14'!$S$1</c:f>
              <c:strCache>
                <c:ptCount val="1"/>
                <c:pt idx="0">
                  <c:v>Cleve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10.14'!$AB$15:$AB$33</c:f>
              <c:numCache>
                <c:formatCode>0.0%</c:formatCode>
                <c:ptCount val="19"/>
                <c:pt idx="0">
                  <c:v>0.21858638743455497</c:v>
                </c:pt>
                <c:pt idx="1">
                  <c:v>3.9267015706806281E-3</c:v>
                </c:pt>
                <c:pt idx="2">
                  <c:v>2.6832460732984294E-2</c:v>
                </c:pt>
                <c:pt idx="3">
                  <c:v>1.112565445026178E-2</c:v>
                </c:pt>
                <c:pt idx="4">
                  <c:v>2.9450261780104712E-2</c:v>
                </c:pt>
                <c:pt idx="5">
                  <c:v>1.37434554973822E-2</c:v>
                </c:pt>
                <c:pt idx="6">
                  <c:v>9.0314136125654448E-2</c:v>
                </c:pt>
                <c:pt idx="7">
                  <c:v>3.4685863874345552E-2</c:v>
                </c:pt>
                <c:pt idx="8">
                  <c:v>6.086387434554974E-2</c:v>
                </c:pt>
                <c:pt idx="9">
                  <c:v>7.1989528795811516E-3</c:v>
                </c:pt>
                <c:pt idx="10">
                  <c:v>2.0287958115183247E-2</c:v>
                </c:pt>
                <c:pt idx="11">
                  <c:v>7.8534031413612562E-3</c:v>
                </c:pt>
                <c:pt idx="12">
                  <c:v>1.5706806282722512E-2</c:v>
                </c:pt>
                <c:pt idx="13">
                  <c:v>3.0104712041884817E-2</c:v>
                </c:pt>
                <c:pt idx="14">
                  <c:v>3.0104712041884817E-2</c:v>
                </c:pt>
                <c:pt idx="15">
                  <c:v>6.9371727748691103E-2</c:v>
                </c:pt>
                <c:pt idx="16">
                  <c:v>7.7879581151832467E-2</c:v>
                </c:pt>
                <c:pt idx="17">
                  <c:v>7.8534031413612562E-3</c:v>
                </c:pt>
                <c:pt idx="18">
                  <c:v>3.7303664921465966E-2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E2-426C-8BCC-771A3A03D6B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E2-426C-8BCC-771A3A03D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10.14'!$Z$44:$Z$60</c:f>
              <c:numCache>
                <c:formatCode>#,##0</c:formatCode>
                <c:ptCount val="17"/>
                <c:pt idx="0">
                  <c:v>5</c:v>
                </c:pt>
                <c:pt idx="1">
                  <c:v>37</c:v>
                </c:pt>
                <c:pt idx="2">
                  <c:v>51</c:v>
                </c:pt>
                <c:pt idx="3">
                  <c:v>46</c:v>
                </c:pt>
                <c:pt idx="4">
                  <c:v>85</c:v>
                </c:pt>
                <c:pt idx="5">
                  <c:v>69</c:v>
                </c:pt>
                <c:pt idx="6">
                  <c:v>71</c:v>
                </c:pt>
                <c:pt idx="7">
                  <c:v>36</c:v>
                </c:pt>
                <c:pt idx="8">
                  <c:v>46</c:v>
                </c:pt>
                <c:pt idx="9">
                  <c:v>76</c:v>
                </c:pt>
                <c:pt idx="10">
                  <c:v>93</c:v>
                </c:pt>
                <c:pt idx="11">
                  <c:v>73</c:v>
                </c:pt>
                <c:pt idx="12">
                  <c:v>30</c:v>
                </c:pt>
                <c:pt idx="13">
                  <c:v>19</c:v>
                </c:pt>
                <c:pt idx="14">
                  <c:v>13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88-4619-98E8-2381317B369D}"/>
            </c:ext>
          </c:extLst>
        </c:ser>
        <c:ser>
          <c:idx val="1"/>
          <c:order val="1"/>
          <c:tx>
            <c:strRef>
              <c:f>'Table 10.14'!$S$62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10.14'!$Z$63:$Z$79</c:f>
              <c:numCache>
                <c:formatCode>#,##0</c:formatCode>
                <c:ptCount val="17"/>
                <c:pt idx="0">
                  <c:v>5</c:v>
                </c:pt>
                <c:pt idx="1">
                  <c:v>22</c:v>
                </c:pt>
                <c:pt idx="2">
                  <c:v>49</c:v>
                </c:pt>
                <c:pt idx="3">
                  <c:v>61</c:v>
                </c:pt>
                <c:pt idx="4">
                  <c:v>57</c:v>
                </c:pt>
                <c:pt idx="5">
                  <c:v>63</c:v>
                </c:pt>
                <c:pt idx="6">
                  <c:v>47</c:v>
                </c:pt>
                <c:pt idx="7">
                  <c:v>75</c:v>
                </c:pt>
                <c:pt idx="8">
                  <c:v>80</c:v>
                </c:pt>
                <c:pt idx="9">
                  <c:v>70</c:v>
                </c:pt>
                <c:pt idx="10">
                  <c:v>59</c:v>
                </c:pt>
                <c:pt idx="11">
                  <c:v>51</c:v>
                </c:pt>
                <c:pt idx="12">
                  <c:v>31</c:v>
                </c:pt>
                <c:pt idx="13">
                  <c:v>12</c:v>
                </c:pt>
                <c:pt idx="14">
                  <c:v>0</c:v>
                </c:pt>
                <c:pt idx="15">
                  <c:v>0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88-4619-98E8-2381317B3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10.14'!$Z$83:$Z$90</c:f>
              <c:numCache>
                <c:formatCode>#,##0</c:formatCode>
                <c:ptCount val="8"/>
                <c:pt idx="0">
                  <c:v>42</c:v>
                </c:pt>
                <c:pt idx="1">
                  <c:v>15</c:v>
                </c:pt>
                <c:pt idx="2">
                  <c:v>84</c:v>
                </c:pt>
                <c:pt idx="3">
                  <c:v>7</c:v>
                </c:pt>
                <c:pt idx="4">
                  <c:v>13</c:v>
                </c:pt>
                <c:pt idx="5">
                  <c:v>19</c:v>
                </c:pt>
                <c:pt idx="6">
                  <c:v>51</c:v>
                </c:pt>
                <c:pt idx="7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20-421A-9B31-4FF8136C166E}"/>
            </c:ext>
          </c:extLst>
        </c:ser>
        <c:ser>
          <c:idx val="1"/>
          <c:order val="1"/>
          <c:tx>
            <c:strRef>
              <c:f>'Table 10.14'!$S$92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10.14'!$Z$93:$Z$100</c:f>
              <c:numCache>
                <c:formatCode>#,##0</c:formatCode>
                <c:ptCount val="8"/>
                <c:pt idx="0">
                  <c:v>17</c:v>
                </c:pt>
                <c:pt idx="1">
                  <c:v>75</c:v>
                </c:pt>
                <c:pt idx="2">
                  <c:v>12</c:v>
                </c:pt>
                <c:pt idx="3">
                  <c:v>69</c:v>
                </c:pt>
                <c:pt idx="4">
                  <c:v>64</c:v>
                </c:pt>
                <c:pt idx="5">
                  <c:v>36</c:v>
                </c:pt>
                <c:pt idx="6">
                  <c:v>10</c:v>
                </c:pt>
                <c:pt idx="7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20-421A-9B31-4FF8136C1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10.2'!$Y$83:$Y$90</c:f>
              <c:numCache>
                <c:formatCode>#,##0</c:formatCode>
                <c:ptCount val="8"/>
                <c:pt idx="0">
                  <c:v>1573</c:v>
                </c:pt>
                <c:pt idx="1">
                  <c:v>2260</c:v>
                </c:pt>
                <c:pt idx="2">
                  <c:v>1617</c:v>
                </c:pt>
                <c:pt idx="3">
                  <c:v>631</c:v>
                </c:pt>
                <c:pt idx="4">
                  <c:v>532</c:v>
                </c:pt>
                <c:pt idx="5">
                  <c:v>543</c:v>
                </c:pt>
                <c:pt idx="6">
                  <c:v>549</c:v>
                </c:pt>
                <c:pt idx="7">
                  <c:v>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34-45E4-A0C8-34688AFF2905}"/>
            </c:ext>
          </c:extLst>
        </c:ser>
        <c:ser>
          <c:idx val="1"/>
          <c:order val="1"/>
          <c:tx>
            <c:strRef>
              <c:f>'Table 10.2'!$S$92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10.2'!$Y$93:$Y$100</c:f>
              <c:numCache>
                <c:formatCode>#,##0</c:formatCode>
                <c:ptCount val="8"/>
                <c:pt idx="0">
                  <c:v>906</c:v>
                </c:pt>
                <c:pt idx="1">
                  <c:v>2979</c:v>
                </c:pt>
                <c:pt idx="2">
                  <c:v>329</c:v>
                </c:pt>
                <c:pt idx="3">
                  <c:v>1293</c:v>
                </c:pt>
                <c:pt idx="4">
                  <c:v>1871</c:v>
                </c:pt>
                <c:pt idx="5">
                  <c:v>819</c:v>
                </c:pt>
                <c:pt idx="6">
                  <c:v>42</c:v>
                </c:pt>
                <c:pt idx="7">
                  <c:v>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34-45E4-A0C8-34688AFF2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10.14'!$S$1</c:f>
              <c:strCache>
                <c:ptCount val="1"/>
                <c:pt idx="0">
                  <c:v>Cleve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10.14'!$T$8:$Z$8</c:f>
              <c:numCache>
                <c:formatCode>#,##0</c:formatCode>
                <c:ptCount val="7"/>
                <c:pt idx="0">
                  <c:v>28101.15</c:v>
                </c:pt>
                <c:pt idx="1">
                  <c:v>29462.22</c:v>
                </c:pt>
                <c:pt idx="2">
                  <c:v>27127.99</c:v>
                </c:pt>
                <c:pt idx="3">
                  <c:v>30306.5</c:v>
                </c:pt>
                <c:pt idx="4">
                  <c:v>32946</c:v>
                </c:pt>
                <c:pt idx="5">
                  <c:v>28333.67</c:v>
                </c:pt>
                <c:pt idx="6">
                  <c:v>24568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67-4D29-8117-FC1AE31748A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67-4D29-8117-FC1AE3174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10.15'!$U$4:$Y$4</c:f>
              <c:numCache>
                <c:formatCode>#,##0</c:formatCode>
                <c:ptCount val="5"/>
                <c:pt idx="0">
                  <c:v>744</c:v>
                </c:pt>
                <c:pt idx="1">
                  <c:v>738</c:v>
                </c:pt>
                <c:pt idx="2">
                  <c:v>742</c:v>
                </c:pt>
                <c:pt idx="3">
                  <c:v>623</c:v>
                </c:pt>
                <c:pt idx="4">
                  <c:v>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E0-420D-A95C-565F34D440DB}"/>
            </c:ext>
          </c:extLst>
        </c:ser>
        <c:ser>
          <c:idx val="1"/>
          <c:order val="1"/>
          <c:tx>
            <c:strRef>
              <c:f>'Table 10.15'!$S$7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10.15'!$U$7:$Y$7</c:f>
              <c:numCache>
                <c:formatCode>#,##0</c:formatCode>
                <c:ptCount val="5"/>
                <c:pt idx="0">
                  <c:v>555</c:v>
                </c:pt>
                <c:pt idx="1">
                  <c:v>550</c:v>
                </c:pt>
                <c:pt idx="2">
                  <c:v>533</c:v>
                </c:pt>
                <c:pt idx="3">
                  <c:v>483</c:v>
                </c:pt>
                <c:pt idx="4">
                  <c:v>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E0-420D-A95C-565F34D440DB}"/>
            </c:ext>
          </c:extLst>
        </c:ser>
        <c:ser>
          <c:idx val="2"/>
          <c:order val="2"/>
          <c:tx>
            <c:strRef>
              <c:f>'Table 10.15'!$S$11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10.15'!$U$11:$Y$11</c:f>
              <c:numCache>
                <c:formatCode>#,##0</c:formatCode>
                <c:ptCount val="5"/>
                <c:pt idx="0">
                  <c:v>641</c:v>
                </c:pt>
                <c:pt idx="1">
                  <c:v>633</c:v>
                </c:pt>
                <c:pt idx="2">
                  <c:v>652</c:v>
                </c:pt>
                <c:pt idx="3">
                  <c:v>543</c:v>
                </c:pt>
                <c:pt idx="4">
                  <c:v>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E0-420D-A95C-565F34D440DB}"/>
            </c:ext>
          </c:extLst>
        </c:ser>
        <c:ser>
          <c:idx val="3"/>
          <c:order val="3"/>
          <c:tx>
            <c:strRef>
              <c:f>'Table 10.15'!$S$12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10.15'!$U$12:$Y$12</c:f>
              <c:numCache>
                <c:formatCode>#,##0</c:formatCode>
                <c:ptCount val="5"/>
                <c:pt idx="0">
                  <c:v>104</c:v>
                </c:pt>
                <c:pt idx="1">
                  <c:v>105</c:v>
                </c:pt>
                <c:pt idx="2">
                  <c:v>96</c:v>
                </c:pt>
                <c:pt idx="3">
                  <c:v>83</c:v>
                </c:pt>
                <c:pt idx="4">
                  <c:v>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E0-420D-A95C-565F34D44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10.15'!$S$1</c:f>
              <c:strCache>
                <c:ptCount val="1"/>
                <c:pt idx="0">
                  <c:v>Coober Pedy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10.15'!$AB$15:$AB$33</c:f>
              <c:numCache>
                <c:formatCode>0.0%</c:formatCode>
                <c:ptCount val="19"/>
                <c:pt idx="0">
                  <c:v>3.3085194375516956E-2</c:v>
                </c:pt>
                <c:pt idx="1">
                  <c:v>2.9776674937965261E-2</c:v>
                </c:pt>
                <c:pt idx="2">
                  <c:v>1.1579818031430935E-2</c:v>
                </c:pt>
                <c:pt idx="3">
                  <c:v>3.3085194375516956E-3</c:v>
                </c:pt>
                <c:pt idx="4">
                  <c:v>5.7071960297766747E-2</c:v>
                </c:pt>
                <c:pt idx="5">
                  <c:v>2.4813895781637719E-2</c:v>
                </c:pt>
                <c:pt idx="6">
                  <c:v>0.11497105045492143</c:v>
                </c:pt>
                <c:pt idx="7">
                  <c:v>0.19189412737799835</c:v>
                </c:pt>
                <c:pt idx="8">
                  <c:v>2.8949545078577336E-2</c:v>
                </c:pt>
                <c:pt idx="9">
                  <c:v>0</c:v>
                </c:pt>
                <c:pt idx="10">
                  <c:v>1.9023986765922249E-2</c:v>
                </c:pt>
                <c:pt idx="11">
                  <c:v>4.9627791563275434E-3</c:v>
                </c:pt>
                <c:pt idx="12">
                  <c:v>1.9023986765922249E-2</c:v>
                </c:pt>
                <c:pt idx="13">
                  <c:v>4.3837882547559964E-2</c:v>
                </c:pt>
                <c:pt idx="14">
                  <c:v>0.10421836228287841</c:v>
                </c:pt>
                <c:pt idx="15">
                  <c:v>6.0380479735318446E-2</c:v>
                </c:pt>
                <c:pt idx="16">
                  <c:v>0.16625310173697269</c:v>
                </c:pt>
                <c:pt idx="17">
                  <c:v>6.6170388751033912E-3</c:v>
                </c:pt>
                <c:pt idx="18">
                  <c:v>1.8196856906534328E-2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19-4028-B8F9-A734C068449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19-4028-B8F9-A734C068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10.15'!$Y$44:$Y$60</c:f>
              <c:numCache>
                <c:formatCode>#,##0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22</c:v>
                </c:pt>
                <c:pt idx="3">
                  <c:v>24</c:v>
                </c:pt>
                <c:pt idx="4">
                  <c:v>53</c:v>
                </c:pt>
                <c:pt idx="5">
                  <c:v>44</c:v>
                </c:pt>
                <c:pt idx="6">
                  <c:v>51</c:v>
                </c:pt>
                <c:pt idx="7">
                  <c:v>35</c:v>
                </c:pt>
                <c:pt idx="8">
                  <c:v>36</c:v>
                </c:pt>
                <c:pt idx="9">
                  <c:v>33</c:v>
                </c:pt>
                <c:pt idx="10">
                  <c:v>32</c:v>
                </c:pt>
                <c:pt idx="11">
                  <c:v>36</c:v>
                </c:pt>
                <c:pt idx="12">
                  <c:v>8</c:v>
                </c:pt>
                <c:pt idx="13">
                  <c:v>15</c:v>
                </c:pt>
                <c:pt idx="14">
                  <c:v>8</c:v>
                </c:pt>
                <c:pt idx="15">
                  <c:v>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DA-4284-8CA8-D80F1A75AB4F}"/>
            </c:ext>
          </c:extLst>
        </c:ser>
        <c:ser>
          <c:idx val="1"/>
          <c:order val="1"/>
          <c:tx>
            <c:strRef>
              <c:f>'Table 10.15'!$S$62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10.15'!$Y$63:$Y$79</c:f>
              <c:numCache>
                <c:formatCode>#,##0</c:formatCode>
                <c:ptCount val="17"/>
                <c:pt idx="0">
                  <c:v>0</c:v>
                </c:pt>
                <c:pt idx="1">
                  <c:v>12</c:v>
                </c:pt>
                <c:pt idx="2">
                  <c:v>12</c:v>
                </c:pt>
                <c:pt idx="3">
                  <c:v>32</c:v>
                </c:pt>
                <c:pt idx="4">
                  <c:v>67</c:v>
                </c:pt>
                <c:pt idx="5">
                  <c:v>59</c:v>
                </c:pt>
                <c:pt idx="6">
                  <c:v>35</c:v>
                </c:pt>
                <c:pt idx="7">
                  <c:v>43</c:v>
                </c:pt>
                <c:pt idx="8">
                  <c:v>41</c:v>
                </c:pt>
                <c:pt idx="9">
                  <c:v>50</c:v>
                </c:pt>
                <c:pt idx="10">
                  <c:v>32</c:v>
                </c:pt>
                <c:pt idx="11">
                  <c:v>22</c:v>
                </c:pt>
                <c:pt idx="12">
                  <c:v>22</c:v>
                </c:pt>
                <c:pt idx="13">
                  <c:v>6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DA-4284-8CA8-D80F1A75A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10.15'!$Y$83:$Y$90</c:f>
              <c:numCache>
                <c:formatCode>#,##0</c:formatCode>
                <c:ptCount val="8"/>
                <c:pt idx="0">
                  <c:v>25</c:v>
                </c:pt>
                <c:pt idx="1">
                  <c:v>21</c:v>
                </c:pt>
                <c:pt idx="2">
                  <c:v>32</c:v>
                </c:pt>
                <c:pt idx="3">
                  <c:v>29</c:v>
                </c:pt>
                <c:pt idx="4">
                  <c:v>10</c:v>
                </c:pt>
                <c:pt idx="5">
                  <c:v>13</c:v>
                </c:pt>
                <c:pt idx="6">
                  <c:v>22</c:v>
                </c:pt>
                <c:pt idx="7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E0-4835-9913-200A3BB785CA}"/>
            </c:ext>
          </c:extLst>
        </c:ser>
        <c:ser>
          <c:idx val="1"/>
          <c:order val="1"/>
          <c:tx>
            <c:strRef>
              <c:f>'Table 10.15'!$S$92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10.15'!$Y$93:$Y$100</c:f>
              <c:numCache>
                <c:formatCode>#,##0</c:formatCode>
                <c:ptCount val="8"/>
                <c:pt idx="0">
                  <c:v>23</c:v>
                </c:pt>
                <c:pt idx="1">
                  <c:v>44</c:v>
                </c:pt>
                <c:pt idx="2">
                  <c:v>0</c:v>
                </c:pt>
                <c:pt idx="3">
                  <c:v>63</c:v>
                </c:pt>
                <c:pt idx="4">
                  <c:v>43</c:v>
                </c:pt>
                <c:pt idx="5">
                  <c:v>19</c:v>
                </c:pt>
                <c:pt idx="6">
                  <c:v>0</c:v>
                </c:pt>
                <c:pt idx="7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E0-4835-9913-200A3BB78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10.15'!$S$1</c:f>
              <c:strCache>
                <c:ptCount val="1"/>
                <c:pt idx="0">
                  <c:v>Coober Pedy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10.15'!$U$8:$Y$8</c:f>
              <c:numCache>
                <c:formatCode>#,##0</c:formatCode>
                <c:ptCount val="5"/>
                <c:pt idx="0">
                  <c:v>36017.919999999998</c:v>
                </c:pt>
                <c:pt idx="1">
                  <c:v>33391</c:v>
                </c:pt>
                <c:pt idx="2">
                  <c:v>33271.769999999997</c:v>
                </c:pt>
                <c:pt idx="3">
                  <c:v>34417.25</c:v>
                </c:pt>
                <c:pt idx="4">
                  <c:v>36980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EE-469F-8626-2641CC7DBD7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EE-469F-8626-2641CC7DB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10.15'!$T$4:$Z$4</c:f>
              <c:numCache>
                <c:formatCode>#,##0</c:formatCode>
                <c:ptCount val="7"/>
                <c:pt idx="0">
                  <c:v>773</c:v>
                </c:pt>
                <c:pt idx="1">
                  <c:v>744</c:v>
                </c:pt>
                <c:pt idx="2">
                  <c:v>738</c:v>
                </c:pt>
                <c:pt idx="3">
                  <c:v>742</c:v>
                </c:pt>
                <c:pt idx="4">
                  <c:v>623</c:v>
                </c:pt>
                <c:pt idx="5">
                  <c:v>836</c:v>
                </c:pt>
                <c:pt idx="6">
                  <c:v>1214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8A-46BF-BD15-0D2F4777059B}"/>
            </c:ext>
          </c:extLst>
        </c:ser>
        <c:ser>
          <c:idx val="1"/>
          <c:order val="1"/>
          <c:tx>
            <c:strRef>
              <c:f>'Table 10.15'!$S$7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10.15'!$T$7:$Z$7</c:f>
              <c:numCache>
                <c:formatCode>#,##0</c:formatCode>
                <c:ptCount val="7"/>
                <c:pt idx="0">
                  <c:v>548</c:v>
                </c:pt>
                <c:pt idx="1">
                  <c:v>555</c:v>
                </c:pt>
                <c:pt idx="2">
                  <c:v>550</c:v>
                </c:pt>
                <c:pt idx="3">
                  <c:v>533</c:v>
                </c:pt>
                <c:pt idx="4">
                  <c:v>483</c:v>
                </c:pt>
                <c:pt idx="5">
                  <c:v>590</c:v>
                </c:pt>
                <c:pt idx="6">
                  <c:v>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8A-46BF-BD15-0D2F4777059B}"/>
            </c:ext>
          </c:extLst>
        </c:ser>
        <c:ser>
          <c:idx val="2"/>
          <c:order val="2"/>
          <c:tx>
            <c:strRef>
              <c:f>'Table 10.15'!$S$11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10.15'!$T$11:$Z$11</c:f>
              <c:numCache>
                <c:formatCode>#,##0</c:formatCode>
                <c:ptCount val="7"/>
                <c:pt idx="0">
                  <c:v>671</c:v>
                </c:pt>
                <c:pt idx="1">
                  <c:v>641</c:v>
                </c:pt>
                <c:pt idx="2">
                  <c:v>633</c:v>
                </c:pt>
                <c:pt idx="3">
                  <c:v>652</c:v>
                </c:pt>
                <c:pt idx="4">
                  <c:v>543</c:v>
                </c:pt>
                <c:pt idx="5">
                  <c:v>725</c:v>
                </c:pt>
                <c:pt idx="6">
                  <c:v>1043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8A-46BF-BD15-0D2F4777059B}"/>
            </c:ext>
          </c:extLst>
        </c:ser>
        <c:ser>
          <c:idx val="3"/>
          <c:order val="3"/>
          <c:tx>
            <c:strRef>
              <c:f>'Table 10.15'!$S$12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10.15'!$T$12:$Z$12</c:f>
              <c:numCache>
                <c:formatCode>#,##0</c:formatCode>
                <c:ptCount val="7"/>
                <c:pt idx="0">
                  <c:v>103</c:v>
                </c:pt>
                <c:pt idx="1">
                  <c:v>104</c:v>
                </c:pt>
                <c:pt idx="2">
                  <c:v>105</c:v>
                </c:pt>
                <c:pt idx="3">
                  <c:v>96</c:v>
                </c:pt>
                <c:pt idx="4">
                  <c:v>83</c:v>
                </c:pt>
                <c:pt idx="5">
                  <c:v>111</c:v>
                </c:pt>
                <c:pt idx="6">
                  <c:v>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8A-46BF-BD15-0D2F47770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10.15'!$S$1</c:f>
              <c:strCache>
                <c:ptCount val="1"/>
                <c:pt idx="0">
                  <c:v>Coober Pedy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10.15'!$AB$15:$AB$33</c:f>
              <c:numCache>
                <c:formatCode>0.0%</c:formatCode>
                <c:ptCount val="19"/>
                <c:pt idx="0">
                  <c:v>3.3085194375516956E-2</c:v>
                </c:pt>
                <c:pt idx="1">
                  <c:v>2.9776674937965261E-2</c:v>
                </c:pt>
                <c:pt idx="2">
                  <c:v>1.1579818031430935E-2</c:v>
                </c:pt>
                <c:pt idx="3">
                  <c:v>3.3085194375516956E-3</c:v>
                </c:pt>
                <c:pt idx="4">
                  <c:v>5.7071960297766747E-2</c:v>
                </c:pt>
                <c:pt idx="5">
                  <c:v>2.4813895781637719E-2</c:v>
                </c:pt>
                <c:pt idx="6">
                  <c:v>0.11497105045492143</c:v>
                </c:pt>
                <c:pt idx="7">
                  <c:v>0.19189412737799835</c:v>
                </c:pt>
                <c:pt idx="8">
                  <c:v>2.8949545078577336E-2</c:v>
                </c:pt>
                <c:pt idx="9">
                  <c:v>0</c:v>
                </c:pt>
                <c:pt idx="10">
                  <c:v>1.9023986765922249E-2</c:v>
                </c:pt>
                <c:pt idx="11">
                  <c:v>4.9627791563275434E-3</c:v>
                </c:pt>
                <c:pt idx="12">
                  <c:v>1.9023986765922249E-2</c:v>
                </c:pt>
                <c:pt idx="13">
                  <c:v>4.3837882547559964E-2</c:v>
                </c:pt>
                <c:pt idx="14">
                  <c:v>0.10421836228287841</c:v>
                </c:pt>
                <c:pt idx="15">
                  <c:v>6.0380479735318446E-2</c:v>
                </c:pt>
                <c:pt idx="16">
                  <c:v>0.16625310173697269</c:v>
                </c:pt>
                <c:pt idx="17">
                  <c:v>6.6170388751033912E-3</c:v>
                </c:pt>
                <c:pt idx="18">
                  <c:v>1.8196856906534328E-2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DA-4009-A6D2-5034612D5F4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DA-4009-A6D2-5034612D5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10.15'!$Z$44:$Z$60</c:f>
              <c:numCache>
                <c:formatCode>#,##0</c:formatCode>
                <c:ptCount val="17"/>
                <c:pt idx="0">
                  <c:v>6</c:v>
                </c:pt>
                <c:pt idx="1">
                  <c:v>8</c:v>
                </c:pt>
                <c:pt idx="2">
                  <c:v>28</c:v>
                </c:pt>
                <c:pt idx="3">
                  <c:v>68</c:v>
                </c:pt>
                <c:pt idx="4">
                  <c:v>70</c:v>
                </c:pt>
                <c:pt idx="5">
                  <c:v>66</c:v>
                </c:pt>
                <c:pt idx="6">
                  <c:v>61</c:v>
                </c:pt>
                <c:pt idx="7">
                  <c:v>58</c:v>
                </c:pt>
                <c:pt idx="8">
                  <c:v>50</c:v>
                </c:pt>
                <c:pt idx="9">
                  <c:v>53</c:v>
                </c:pt>
                <c:pt idx="10">
                  <c:v>63</c:v>
                </c:pt>
                <c:pt idx="11">
                  <c:v>54</c:v>
                </c:pt>
                <c:pt idx="12">
                  <c:v>13</c:v>
                </c:pt>
                <c:pt idx="13">
                  <c:v>21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8E-451A-9ADA-C1DB7A995D1C}"/>
            </c:ext>
          </c:extLst>
        </c:ser>
        <c:ser>
          <c:idx val="1"/>
          <c:order val="1"/>
          <c:tx>
            <c:strRef>
              <c:f>'Table 10.15'!$S$62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10.15'!$Z$63:$Z$79</c:f>
              <c:numCache>
                <c:formatCode>#,##0</c:formatCode>
                <c:ptCount val="17"/>
                <c:pt idx="0">
                  <c:v>0</c:v>
                </c:pt>
                <c:pt idx="1">
                  <c:v>11</c:v>
                </c:pt>
                <c:pt idx="2">
                  <c:v>22</c:v>
                </c:pt>
                <c:pt idx="3">
                  <c:v>39</c:v>
                </c:pt>
                <c:pt idx="4">
                  <c:v>86</c:v>
                </c:pt>
                <c:pt idx="5">
                  <c:v>80</c:v>
                </c:pt>
                <c:pt idx="6">
                  <c:v>37</c:v>
                </c:pt>
                <c:pt idx="7">
                  <c:v>57</c:v>
                </c:pt>
                <c:pt idx="8">
                  <c:v>44</c:v>
                </c:pt>
                <c:pt idx="9">
                  <c:v>67</c:v>
                </c:pt>
                <c:pt idx="10">
                  <c:v>61</c:v>
                </c:pt>
                <c:pt idx="11">
                  <c:v>30</c:v>
                </c:pt>
                <c:pt idx="12">
                  <c:v>30</c:v>
                </c:pt>
                <c:pt idx="13">
                  <c:v>11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8E-451A-9ADA-C1DB7A995D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10.15'!$Z$83:$Z$90</c:f>
              <c:numCache>
                <c:formatCode>#,##0</c:formatCode>
                <c:ptCount val="8"/>
                <c:pt idx="0">
                  <c:v>42</c:v>
                </c:pt>
                <c:pt idx="1">
                  <c:v>36</c:v>
                </c:pt>
                <c:pt idx="2">
                  <c:v>49</c:v>
                </c:pt>
                <c:pt idx="3">
                  <c:v>36</c:v>
                </c:pt>
                <c:pt idx="4">
                  <c:v>14</c:v>
                </c:pt>
                <c:pt idx="5">
                  <c:v>9</c:v>
                </c:pt>
                <c:pt idx="6">
                  <c:v>39</c:v>
                </c:pt>
                <c:pt idx="7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56-4F7A-AE29-63767E040332}"/>
            </c:ext>
          </c:extLst>
        </c:ser>
        <c:ser>
          <c:idx val="1"/>
          <c:order val="1"/>
          <c:tx>
            <c:strRef>
              <c:f>'Table 10.15'!$S$92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10.15'!$Z$93:$Z$100</c:f>
              <c:numCache>
                <c:formatCode>#,##0</c:formatCode>
                <c:ptCount val="8"/>
                <c:pt idx="0">
                  <c:v>29</c:v>
                </c:pt>
                <c:pt idx="1">
                  <c:v>48</c:v>
                </c:pt>
                <c:pt idx="2">
                  <c:v>7</c:v>
                </c:pt>
                <c:pt idx="3">
                  <c:v>80</c:v>
                </c:pt>
                <c:pt idx="4">
                  <c:v>66</c:v>
                </c:pt>
                <c:pt idx="5">
                  <c:v>31</c:v>
                </c:pt>
                <c:pt idx="6">
                  <c:v>0</c:v>
                </c:pt>
                <c:pt idx="7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56-4F7A-AE29-63767E040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10.2'!$S$1</c:f>
              <c:strCache>
                <c:ptCount val="1"/>
                <c:pt idx="0">
                  <c:v>Adelaide Hills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10.2'!$U$8:$Y$8</c:f>
              <c:numCache>
                <c:formatCode>#,##0</c:formatCode>
                <c:ptCount val="5"/>
                <c:pt idx="0">
                  <c:v>40831.51</c:v>
                </c:pt>
                <c:pt idx="1">
                  <c:v>40000</c:v>
                </c:pt>
                <c:pt idx="2">
                  <c:v>41451</c:v>
                </c:pt>
                <c:pt idx="3">
                  <c:v>43757</c:v>
                </c:pt>
                <c:pt idx="4">
                  <c:v>44583.45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24-4587-8AAE-3696EF947AB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24-4587-8AAE-3696EF947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10.15'!$S$1</c:f>
              <c:strCache>
                <c:ptCount val="1"/>
                <c:pt idx="0">
                  <c:v>Coober Pedy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10.15'!$T$8:$Z$8</c:f>
              <c:numCache>
                <c:formatCode>#,##0</c:formatCode>
                <c:ptCount val="7"/>
                <c:pt idx="0">
                  <c:v>35803.94</c:v>
                </c:pt>
                <c:pt idx="1">
                  <c:v>36017.919999999998</c:v>
                </c:pt>
                <c:pt idx="2">
                  <c:v>33391</c:v>
                </c:pt>
                <c:pt idx="3">
                  <c:v>33271.769999999997</c:v>
                </c:pt>
                <c:pt idx="4">
                  <c:v>34417.25</c:v>
                </c:pt>
                <c:pt idx="5">
                  <c:v>36980</c:v>
                </c:pt>
                <c:pt idx="6">
                  <c:v>38046.550000000003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A1-4DDF-BDB4-AA8D8E59F3B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A1-4DDF-BDB4-AA8D8E59F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10.16'!$U$4:$Y$4</c:f>
              <c:numCache>
                <c:formatCode>#,##0</c:formatCode>
                <c:ptCount val="5"/>
                <c:pt idx="0">
                  <c:v>7247</c:v>
                </c:pt>
                <c:pt idx="1">
                  <c:v>7468</c:v>
                </c:pt>
                <c:pt idx="2">
                  <c:v>7660</c:v>
                </c:pt>
                <c:pt idx="3">
                  <c:v>7582</c:v>
                </c:pt>
                <c:pt idx="4">
                  <c:v>8103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AA-43FA-9410-F818F19303A5}"/>
            </c:ext>
          </c:extLst>
        </c:ser>
        <c:ser>
          <c:idx val="1"/>
          <c:order val="1"/>
          <c:tx>
            <c:strRef>
              <c:f>'Table 10.16'!$S$7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10.16'!$U$7:$Y$7</c:f>
              <c:numCache>
                <c:formatCode>#,##0</c:formatCode>
                <c:ptCount val="5"/>
                <c:pt idx="0">
                  <c:v>5402</c:v>
                </c:pt>
                <c:pt idx="1">
                  <c:v>5560</c:v>
                </c:pt>
                <c:pt idx="2">
                  <c:v>5659</c:v>
                </c:pt>
                <c:pt idx="3">
                  <c:v>5799</c:v>
                </c:pt>
                <c:pt idx="4">
                  <c:v>6094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AA-43FA-9410-F818F19303A5}"/>
            </c:ext>
          </c:extLst>
        </c:ser>
        <c:ser>
          <c:idx val="2"/>
          <c:order val="2"/>
          <c:tx>
            <c:strRef>
              <c:f>'Table 10.16'!$S$11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10.16'!$U$11:$Y$11</c:f>
              <c:numCache>
                <c:formatCode>#,##0</c:formatCode>
                <c:ptCount val="5"/>
                <c:pt idx="0">
                  <c:v>6054</c:v>
                </c:pt>
                <c:pt idx="1">
                  <c:v>6262</c:v>
                </c:pt>
                <c:pt idx="2">
                  <c:v>6491</c:v>
                </c:pt>
                <c:pt idx="3">
                  <c:v>6326</c:v>
                </c:pt>
                <c:pt idx="4">
                  <c:v>6825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AA-43FA-9410-F818F19303A5}"/>
            </c:ext>
          </c:extLst>
        </c:ser>
        <c:ser>
          <c:idx val="3"/>
          <c:order val="3"/>
          <c:tx>
            <c:strRef>
              <c:f>'Table 10.16'!$S$12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10.16'!$U$12:$Y$12</c:f>
              <c:numCache>
                <c:formatCode>#,##0</c:formatCode>
                <c:ptCount val="5"/>
                <c:pt idx="0">
                  <c:v>1199</c:v>
                </c:pt>
                <c:pt idx="1">
                  <c:v>1214</c:v>
                </c:pt>
                <c:pt idx="2">
                  <c:v>1172</c:v>
                </c:pt>
                <c:pt idx="3">
                  <c:v>1257</c:v>
                </c:pt>
                <c:pt idx="4">
                  <c:v>1278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AA-43FA-9410-F818F1930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10.16'!$S$1</c:f>
              <c:strCache>
                <c:ptCount val="1"/>
                <c:pt idx="0">
                  <c:v>Copper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10.16'!$AB$15:$AB$33</c:f>
              <c:numCache>
                <c:formatCode>0.0%</c:formatCode>
                <c:ptCount val="19"/>
                <c:pt idx="0">
                  <c:v>3.8795124238162212E-2</c:v>
                </c:pt>
                <c:pt idx="1">
                  <c:v>1.4650726676043132E-2</c:v>
                </c:pt>
                <c:pt idx="2">
                  <c:v>5.1922175339896862E-2</c:v>
                </c:pt>
                <c:pt idx="3">
                  <c:v>5.8602906704172527E-3</c:v>
                </c:pt>
                <c:pt idx="4">
                  <c:v>6.6572902015939989E-2</c:v>
                </c:pt>
                <c:pt idx="5">
                  <c:v>2.8949835911861229E-2</c:v>
                </c:pt>
                <c:pt idx="6">
                  <c:v>0.11474449132676981</c:v>
                </c:pt>
                <c:pt idx="7">
                  <c:v>6.4814814814814811E-2</c:v>
                </c:pt>
                <c:pt idx="8">
                  <c:v>4.8406000937646507E-2</c:v>
                </c:pt>
                <c:pt idx="9">
                  <c:v>3.9849976558837315E-3</c:v>
                </c:pt>
                <c:pt idx="10">
                  <c:v>2.6957337083919362E-2</c:v>
                </c:pt>
                <c:pt idx="11">
                  <c:v>1.4533520862634786E-2</c:v>
                </c:pt>
                <c:pt idx="12">
                  <c:v>3.3052039381153309E-2</c:v>
                </c:pt>
                <c:pt idx="13">
                  <c:v>7.9934364744491324E-2</c:v>
                </c:pt>
                <c:pt idx="14">
                  <c:v>5.0046882325363341E-2</c:v>
                </c:pt>
                <c:pt idx="15">
                  <c:v>7.805907172995781E-2</c:v>
                </c:pt>
                <c:pt idx="16">
                  <c:v>0.12353492733239568</c:v>
                </c:pt>
                <c:pt idx="17">
                  <c:v>1.043131739334271E-2</c:v>
                </c:pt>
                <c:pt idx="18">
                  <c:v>3.5982184716361929E-2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8C-43C0-AB20-D411173EA12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8C-43C0-AB20-D411173EA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10.16'!$Y$44:$Y$60</c:f>
              <c:numCache>
                <c:formatCode>#,##0</c:formatCode>
                <c:ptCount val="17"/>
                <c:pt idx="0">
                  <c:v>0</c:v>
                </c:pt>
                <c:pt idx="1">
                  <c:v>134</c:v>
                </c:pt>
                <c:pt idx="2">
                  <c:v>272</c:v>
                </c:pt>
                <c:pt idx="3">
                  <c:v>269</c:v>
                </c:pt>
                <c:pt idx="4">
                  <c:v>411</c:v>
                </c:pt>
                <c:pt idx="5">
                  <c:v>350</c:v>
                </c:pt>
                <c:pt idx="6">
                  <c:v>350</c:v>
                </c:pt>
                <c:pt idx="7">
                  <c:v>310</c:v>
                </c:pt>
                <c:pt idx="8">
                  <c:v>431</c:v>
                </c:pt>
                <c:pt idx="9">
                  <c:v>416</c:v>
                </c:pt>
                <c:pt idx="10">
                  <c:v>447</c:v>
                </c:pt>
                <c:pt idx="11">
                  <c:v>370</c:v>
                </c:pt>
                <c:pt idx="12">
                  <c:v>211</c:v>
                </c:pt>
                <c:pt idx="13">
                  <c:v>72</c:v>
                </c:pt>
                <c:pt idx="14">
                  <c:v>50</c:v>
                </c:pt>
                <c:pt idx="15">
                  <c:v>15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0-4E3A-B440-563A7EE2ED95}"/>
            </c:ext>
          </c:extLst>
        </c:ser>
        <c:ser>
          <c:idx val="1"/>
          <c:order val="1"/>
          <c:tx>
            <c:strRef>
              <c:f>'Table 10.16'!$S$62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10.16'!$Y$63:$Y$79</c:f>
              <c:numCache>
                <c:formatCode>#,##0</c:formatCode>
                <c:ptCount val="17"/>
                <c:pt idx="0">
                  <c:v>12</c:v>
                </c:pt>
                <c:pt idx="1">
                  <c:v>128</c:v>
                </c:pt>
                <c:pt idx="2">
                  <c:v>250</c:v>
                </c:pt>
                <c:pt idx="3">
                  <c:v>301</c:v>
                </c:pt>
                <c:pt idx="4">
                  <c:v>340</c:v>
                </c:pt>
                <c:pt idx="5">
                  <c:v>312</c:v>
                </c:pt>
                <c:pt idx="6">
                  <c:v>292</c:v>
                </c:pt>
                <c:pt idx="7">
                  <c:v>318</c:v>
                </c:pt>
                <c:pt idx="8">
                  <c:v>450</c:v>
                </c:pt>
                <c:pt idx="9">
                  <c:v>517</c:v>
                </c:pt>
                <c:pt idx="10">
                  <c:v>419</c:v>
                </c:pt>
                <c:pt idx="11">
                  <c:v>361</c:v>
                </c:pt>
                <c:pt idx="12">
                  <c:v>165</c:v>
                </c:pt>
                <c:pt idx="13">
                  <c:v>54</c:v>
                </c:pt>
                <c:pt idx="14">
                  <c:v>39</c:v>
                </c:pt>
                <c:pt idx="15">
                  <c:v>15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0-4E3A-B440-563A7EE2E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10.16'!$Y$83:$Y$90</c:f>
              <c:numCache>
                <c:formatCode>#,##0</c:formatCode>
                <c:ptCount val="8"/>
                <c:pt idx="0">
                  <c:v>216</c:v>
                </c:pt>
                <c:pt idx="1">
                  <c:v>206</c:v>
                </c:pt>
                <c:pt idx="2">
                  <c:v>529</c:v>
                </c:pt>
                <c:pt idx="3">
                  <c:v>135</c:v>
                </c:pt>
                <c:pt idx="4">
                  <c:v>95</c:v>
                </c:pt>
                <c:pt idx="5">
                  <c:v>197</c:v>
                </c:pt>
                <c:pt idx="6">
                  <c:v>377</c:v>
                </c:pt>
                <c:pt idx="7">
                  <c:v>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9F-47C3-9DCF-85E24BD1C9D5}"/>
            </c:ext>
          </c:extLst>
        </c:ser>
        <c:ser>
          <c:idx val="1"/>
          <c:order val="1"/>
          <c:tx>
            <c:strRef>
              <c:f>'Table 10.16'!$S$92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10.16'!$Y$93:$Y$100</c:f>
              <c:numCache>
                <c:formatCode>#,##0</c:formatCode>
                <c:ptCount val="8"/>
                <c:pt idx="0">
                  <c:v>155</c:v>
                </c:pt>
                <c:pt idx="1">
                  <c:v>457</c:v>
                </c:pt>
                <c:pt idx="2">
                  <c:v>92</c:v>
                </c:pt>
                <c:pt idx="3">
                  <c:v>541</c:v>
                </c:pt>
                <c:pt idx="4">
                  <c:v>424</c:v>
                </c:pt>
                <c:pt idx="5">
                  <c:v>359</c:v>
                </c:pt>
                <c:pt idx="6">
                  <c:v>26</c:v>
                </c:pt>
                <c:pt idx="7">
                  <c:v>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9F-47C3-9DCF-85E24BD1C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10.16'!$S$1</c:f>
              <c:strCache>
                <c:ptCount val="1"/>
                <c:pt idx="0">
                  <c:v>Copper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10.16'!$U$8:$Y$8</c:f>
              <c:numCache>
                <c:formatCode>#,##0</c:formatCode>
                <c:ptCount val="5"/>
                <c:pt idx="0">
                  <c:v>32188</c:v>
                </c:pt>
                <c:pt idx="1">
                  <c:v>32023</c:v>
                </c:pt>
                <c:pt idx="2">
                  <c:v>32737.5</c:v>
                </c:pt>
                <c:pt idx="3">
                  <c:v>34850.26</c:v>
                </c:pt>
                <c:pt idx="4">
                  <c:v>35139.550000000003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3A-445E-BEED-D7A91D2C7E6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3A-445E-BEED-D7A91D2C7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10.16'!$T$4:$Z$4</c:f>
              <c:numCache>
                <c:formatCode>#,##0</c:formatCode>
                <c:ptCount val="7"/>
                <c:pt idx="0">
                  <c:v>7214</c:v>
                </c:pt>
                <c:pt idx="1">
                  <c:v>7247</c:v>
                </c:pt>
                <c:pt idx="2">
                  <c:v>7468</c:v>
                </c:pt>
                <c:pt idx="3">
                  <c:v>7660</c:v>
                </c:pt>
                <c:pt idx="4">
                  <c:v>7582</c:v>
                </c:pt>
                <c:pt idx="5">
                  <c:v>8103</c:v>
                </c:pt>
                <c:pt idx="6">
                  <c:v>8527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12-475E-B615-CFEE259F24C9}"/>
            </c:ext>
          </c:extLst>
        </c:ser>
        <c:ser>
          <c:idx val="1"/>
          <c:order val="1"/>
          <c:tx>
            <c:strRef>
              <c:f>'Table 10.16'!$S$7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10.16'!$T$7:$Z$7</c:f>
              <c:numCache>
                <c:formatCode>#,##0</c:formatCode>
                <c:ptCount val="7"/>
                <c:pt idx="0">
                  <c:v>5363</c:v>
                </c:pt>
                <c:pt idx="1">
                  <c:v>5402</c:v>
                </c:pt>
                <c:pt idx="2">
                  <c:v>5560</c:v>
                </c:pt>
                <c:pt idx="3">
                  <c:v>5659</c:v>
                </c:pt>
                <c:pt idx="4">
                  <c:v>5799</c:v>
                </c:pt>
                <c:pt idx="5">
                  <c:v>6094</c:v>
                </c:pt>
                <c:pt idx="6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12-475E-B615-CFEE259F24C9}"/>
            </c:ext>
          </c:extLst>
        </c:ser>
        <c:ser>
          <c:idx val="2"/>
          <c:order val="2"/>
          <c:tx>
            <c:strRef>
              <c:f>'Table 10.16'!$S$11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10.16'!$T$11:$Z$11</c:f>
              <c:numCache>
                <c:formatCode>#,##0</c:formatCode>
                <c:ptCount val="7"/>
                <c:pt idx="0">
                  <c:v>6031</c:v>
                </c:pt>
                <c:pt idx="1">
                  <c:v>6054</c:v>
                </c:pt>
                <c:pt idx="2">
                  <c:v>6262</c:v>
                </c:pt>
                <c:pt idx="3">
                  <c:v>6491</c:v>
                </c:pt>
                <c:pt idx="4">
                  <c:v>6326</c:v>
                </c:pt>
                <c:pt idx="5">
                  <c:v>6825</c:v>
                </c:pt>
                <c:pt idx="6">
                  <c:v>7108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12-475E-B615-CFEE259F24C9}"/>
            </c:ext>
          </c:extLst>
        </c:ser>
        <c:ser>
          <c:idx val="3"/>
          <c:order val="3"/>
          <c:tx>
            <c:strRef>
              <c:f>'Table 10.16'!$S$12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10.16'!$T$12:$Z$12</c:f>
              <c:numCache>
                <c:formatCode>#,##0</c:formatCode>
                <c:ptCount val="7"/>
                <c:pt idx="0">
                  <c:v>1187</c:v>
                </c:pt>
                <c:pt idx="1">
                  <c:v>1199</c:v>
                </c:pt>
                <c:pt idx="2">
                  <c:v>1214</c:v>
                </c:pt>
                <c:pt idx="3">
                  <c:v>1172</c:v>
                </c:pt>
                <c:pt idx="4">
                  <c:v>1257</c:v>
                </c:pt>
                <c:pt idx="5">
                  <c:v>1278</c:v>
                </c:pt>
                <c:pt idx="6">
                  <c:v>1419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12-475E-B615-CFEE259F2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10.16'!$S$1</c:f>
              <c:strCache>
                <c:ptCount val="1"/>
                <c:pt idx="0">
                  <c:v>Copper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10.16'!$AB$15:$AB$33</c:f>
              <c:numCache>
                <c:formatCode>0.0%</c:formatCode>
                <c:ptCount val="19"/>
                <c:pt idx="0">
                  <c:v>3.8795124238162212E-2</c:v>
                </c:pt>
                <c:pt idx="1">
                  <c:v>1.4650726676043132E-2</c:v>
                </c:pt>
                <c:pt idx="2">
                  <c:v>5.1922175339896862E-2</c:v>
                </c:pt>
                <c:pt idx="3">
                  <c:v>5.8602906704172527E-3</c:v>
                </c:pt>
                <c:pt idx="4">
                  <c:v>6.6572902015939989E-2</c:v>
                </c:pt>
                <c:pt idx="5">
                  <c:v>2.8949835911861229E-2</c:v>
                </c:pt>
                <c:pt idx="6">
                  <c:v>0.11474449132676981</c:v>
                </c:pt>
                <c:pt idx="7">
                  <c:v>6.4814814814814811E-2</c:v>
                </c:pt>
                <c:pt idx="8">
                  <c:v>4.8406000937646507E-2</c:v>
                </c:pt>
                <c:pt idx="9">
                  <c:v>3.9849976558837315E-3</c:v>
                </c:pt>
                <c:pt idx="10">
                  <c:v>2.6957337083919362E-2</c:v>
                </c:pt>
                <c:pt idx="11">
                  <c:v>1.4533520862634786E-2</c:v>
                </c:pt>
                <c:pt idx="12">
                  <c:v>3.3052039381153309E-2</c:v>
                </c:pt>
                <c:pt idx="13">
                  <c:v>7.9934364744491324E-2</c:v>
                </c:pt>
                <c:pt idx="14">
                  <c:v>5.0046882325363341E-2</c:v>
                </c:pt>
                <c:pt idx="15">
                  <c:v>7.805907172995781E-2</c:v>
                </c:pt>
                <c:pt idx="16">
                  <c:v>0.12353492733239568</c:v>
                </c:pt>
                <c:pt idx="17">
                  <c:v>1.043131739334271E-2</c:v>
                </c:pt>
                <c:pt idx="18">
                  <c:v>3.5982184716361929E-2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BC-4872-B3BD-B7AFABBF556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BC-4872-B3BD-B7AFABBF5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10.16'!$Z$44:$Z$60</c:f>
              <c:numCache>
                <c:formatCode>#,##0</c:formatCode>
                <c:ptCount val="17"/>
                <c:pt idx="0">
                  <c:v>8</c:v>
                </c:pt>
                <c:pt idx="1">
                  <c:v>132</c:v>
                </c:pt>
                <c:pt idx="2">
                  <c:v>308</c:v>
                </c:pt>
                <c:pt idx="3">
                  <c:v>323</c:v>
                </c:pt>
                <c:pt idx="4">
                  <c:v>405</c:v>
                </c:pt>
                <c:pt idx="5">
                  <c:v>384</c:v>
                </c:pt>
                <c:pt idx="6">
                  <c:v>371</c:v>
                </c:pt>
                <c:pt idx="7">
                  <c:v>352</c:v>
                </c:pt>
                <c:pt idx="8">
                  <c:v>406</c:v>
                </c:pt>
                <c:pt idx="9">
                  <c:v>441</c:v>
                </c:pt>
                <c:pt idx="10">
                  <c:v>497</c:v>
                </c:pt>
                <c:pt idx="11">
                  <c:v>360</c:v>
                </c:pt>
                <c:pt idx="12">
                  <c:v>229</c:v>
                </c:pt>
                <c:pt idx="13">
                  <c:v>94</c:v>
                </c:pt>
                <c:pt idx="14">
                  <c:v>49</c:v>
                </c:pt>
                <c:pt idx="15">
                  <c:v>17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10-4163-92AF-CA950A895E12}"/>
            </c:ext>
          </c:extLst>
        </c:ser>
        <c:ser>
          <c:idx val="1"/>
          <c:order val="1"/>
          <c:tx>
            <c:strRef>
              <c:f>'Table 10.16'!$S$62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10.16'!$Z$63:$Z$79</c:f>
              <c:numCache>
                <c:formatCode>#,##0</c:formatCode>
                <c:ptCount val="17"/>
                <c:pt idx="0">
                  <c:v>7</c:v>
                </c:pt>
                <c:pt idx="1">
                  <c:v>148</c:v>
                </c:pt>
                <c:pt idx="2">
                  <c:v>288</c:v>
                </c:pt>
                <c:pt idx="3">
                  <c:v>302</c:v>
                </c:pt>
                <c:pt idx="4">
                  <c:v>322</c:v>
                </c:pt>
                <c:pt idx="5">
                  <c:v>306</c:v>
                </c:pt>
                <c:pt idx="6">
                  <c:v>283</c:v>
                </c:pt>
                <c:pt idx="7">
                  <c:v>328</c:v>
                </c:pt>
                <c:pt idx="8">
                  <c:v>487</c:v>
                </c:pt>
                <c:pt idx="9">
                  <c:v>502</c:v>
                </c:pt>
                <c:pt idx="10">
                  <c:v>484</c:v>
                </c:pt>
                <c:pt idx="11">
                  <c:v>345</c:v>
                </c:pt>
                <c:pt idx="12">
                  <c:v>185</c:v>
                </c:pt>
                <c:pt idx="13">
                  <c:v>68</c:v>
                </c:pt>
                <c:pt idx="14">
                  <c:v>50</c:v>
                </c:pt>
                <c:pt idx="15">
                  <c:v>20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10-4163-92AF-CA950A895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10.16'!$Z$83:$Z$90</c:f>
              <c:numCache>
                <c:formatCode>#,##0</c:formatCode>
                <c:ptCount val="8"/>
                <c:pt idx="0">
                  <c:v>221</c:v>
                </c:pt>
                <c:pt idx="1">
                  <c:v>212</c:v>
                </c:pt>
                <c:pt idx="2">
                  <c:v>564</c:v>
                </c:pt>
                <c:pt idx="3">
                  <c:v>158</c:v>
                </c:pt>
                <c:pt idx="4">
                  <c:v>95</c:v>
                </c:pt>
                <c:pt idx="5">
                  <c:v>207</c:v>
                </c:pt>
                <c:pt idx="6">
                  <c:v>418</c:v>
                </c:pt>
                <c:pt idx="7">
                  <c:v>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D6-446B-B573-E8E7195EB50B}"/>
            </c:ext>
          </c:extLst>
        </c:ser>
        <c:ser>
          <c:idx val="1"/>
          <c:order val="1"/>
          <c:tx>
            <c:strRef>
              <c:f>'Table 10.16'!$S$92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10.16'!$Z$93:$Z$100</c:f>
              <c:numCache>
                <c:formatCode>#,##0</c:formatCode>
                <c:ptCount val="8"/>
                <c:pt idx="0">
                  <c:v>172</c:v>
                </c:pt>
                <c:pt idx="1">
                  <c:v>488</c:v>
                </c:pt>
                <c:pt idx="2">
                  <c:v>95</c:v>
                </c:pt>
                <c:pt idx="3">
                  <c:v>579</c:v>
                </c:pt>
                <c:pt idx="4">
                  <c:v>443</c:v>
                </c:pt>
                <c:pt idx="5">
                  <c:v>400</c:v>
                </c:pt>
                <c:pt idx="6">
                  <c:v>28</c:v>
                </c:pt>
                <c:pt idx="7">
                  <c:v>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D6-446B-B573-E8E7195EB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10.2'!$T$4:$Z$4</c:f>
              <c:numCache>
                <c:formatCode>#,##0</c:formatCode>
                <c:ptCount val="7"/>
                <c:pt idx="0">
                  <c:v>29048</c:v>
                </c:pt>
                <c:pt idx="1">
                  <c:v>29330</c:v>
                </c:pt>
                <c:pt idx="2">
                  <c:v>29810</c:v>
                </c:pt>
                <c:pt idx="3">
                  <c:v>29488</c:v>
                </c:pt>
                <c:pt idx="4">
                  <c:v>28811</c:v>
                </c:pt>
                <c:pt idx="5">
                  <c:v>30044</c:v>
                </c:pt>
                <c:pt idx="6">
                  <c:v>31764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27-4B10-B2DE-ADCAB13C2E82}"/>
            </c:ext>
          </c:extLst>
        </c:ser>
        <c:ser>
          <c:idx val="1"/>
          <c:order val="1"/>
          <c:tx>
            <c:strRef>
              <c:f>'Table 10.2'!$S$7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10.2'!$T$7:$Z$7</c:f>
              <c:numCache>
                <c:formatCode>#,##0</c:formatCode>
                <c:ptCount val="7"/>
                <c:pt idx="0">
                  <c:v>21200</c:v>
                </c:pt>
                <c:pt idx="1">
                  <c:v>21311</c:v>
                </c:pt>
                <c:pt idx="2">
                  <c:v>21511</c:v>
                </c:pt>
                <c:pt idx="3">
                  <c:v>21468</c:v>
                </c:pt>
                <c:pt idx="4">
                  <c:v>21162</c:v>
                </c:pt>
                <c:pt idx="5">
                  <c:v>21778</c:v>
                </c:pt>
                <c:pt idx="6">
                  <c:v>23004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27-4B10-B2DE-ADCAB13C2E82}"/>
            </c:ext>
          </c:extLst>
        </c:ser>
        <c:ser>
          <c:idx val="2"/>
          <c:order val="2"/>
          <c:tx>
            <c:strRef>
              <c:f>'Table 10.2'!$S$11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10.2'!$T$11:$Z$11</c:f>
              <c:numCache>
                <c:formatCode>#,##0</c:formatCode>
                <c:ptCount val="7"/>
                <c:pt idx="0">
                  <c:v>24563</c:v>
                </c:pt>
                <c:pt idx="1">
                  <c:v>24869</c:v>
                </c:pt>
                <c:pt idx="2">
                  <c:v>25389</c:v>
                </c:pt>
                <c:pt idx="3">
                  <c:v>25112</c:v>
                </c:pt>
                <c:pt idx="4">
                  <c:v>24506</c:v>
                </c:pt>
                <c:pt idx="5">
                  <c:v>25573</c:v>
                </c:pt>
                <c:pt idx="6">
                  <c:v>26959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27-4B10-B2DE-ADCAB13C2E82}"/>
            </c:ext>
          </c:extLst>
        </c:ser>
        <c:ser>
          <c:idx val="3"/>
          <c:order val="3"/>
          <c:tx>
            <c:strRef>
              <c:f>'Table 10.2'!$S$12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10.2'!$T$12:$Z$12</c:f>
              <c:numCache>
                <c:formatCode>#,##0</c:formatCode>
                <c:ptCount val="7"/>
                <c:pt idx="0">
                  <c:v>4485</c:v>
                </c:pt>
                <c:pt idx="1">
                  <c:v>4458</c:v>
                </c:pt>
                <c:pt idx="2">
                  <c:v>4418</c:v>
                </c:pt>
                <c:pt idx="3">
                  <c:v>4374</c:v>
                </c:pt>
                <c:pt idx="4">
                  <c:v>4304</c:v>
                </c:pt>
                <c:pt idx="5">
                  <c:v>4471</c:v>
                </c:pt>
                <c:pt idx="6">
                  <c:v>4802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27-4B10-B2DE-ADCAB13C2E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10.16'!$S$1</c:f>
              <c:strCache>
                <c:ptCount val="1"/>
                <c:pt idx="0">
                  <c:v>Copper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10.16'!$T$8:$Z$8</c:f>
              <c:numCache>
                <c:formatCode>#,##0</c:formatCode>
                <c:ptCount val="7"/>
                <c:pt idx="0">
                  <c:v>30888</c:v>
                </c:pt>
                <c:pt idx="1">
                  <c:v>32188</c:v>
                </c:pt>
                <c:pt idx="2">
                  <c:v>32023</c:v>
                </c:pt>
                <c:pt idx="3">
                  <c:v>32737.5</c:v>
                </c:pt>
                <c:pt idx="4">
                  <c:v>34850.26</c:v>
                </c:pt>
                <c:pt idx="5">
                  <c:v>35139.550000000003</c:v>
                </c:pt>
                <c:pt idx="6">
                  <c:v>36007.5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E2-468A-9B04-01252F16497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2-468A-9B04-01252F164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10.17'!$U$4:$Y$4</c:f>
              <c:numCache>
                <c:formatCode>#,##0</c:formatCode>
                <c:ptCount val="5"/>
                <c:pt idx="0">
                  <c:v>440</c:v>
                </c:pt>
                <c:pt idx="1">
                  <c:v>501</c:v>
                </c:pt>
                <c:pt idx="2">
                  <c:v>543</c:v>
                </c:pt>
                <c:pt idx="3">
                  <c:v>582</c:v>
                </c:pt>
                <c:pt idx="4">
                  <c:v>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83-48C0-A4A0-8A451AF39DC5}"/>
            </c:ext>
          </c:extLst>
        </c:ser>
        <c:ser>
          <c:idx val="1"/>
          <c:order val="1"/>
          <c:tx>
            <c:strRef>
              <c:f>'Table 10.17'!$S$7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10.17'!$U$7:$Y$7</c:f>
              <c:numCache>
                <c:formatCode>#,##0</c:formatCode>
                <c:ptCount val="5"/>
                <c:pt idx="0">
                  <c:v>269</c:v>
                </c:pt>
                <c:pt idx="1">
                  <c:v>309</c:v>
                </c:pt>
                <c:pt idx="2">
                  <c:v>340</c:v>
                </c:pt>
                <c:pt idx="3">
                  <c:v>358</c:v>
                </c:pt>
                <c:pt idx="4">
                  <c:v>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83-48C0-A4A0-8A451AF39DC5}"/>
            </c:ext>
          </c:extLst>
        </c:ser>
        <c:ser>
          <c:idx val="2"/>
          <c:order val="2"/>
          <c:tx>
            <c:strRef>
              <c:f>'Table 10.17'!$S$11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10.17'!$U$11:$Y$11</c:f>
              <c:numCache>
                <c:formatCode>#,##0</c:formatCode>
                <c:ptCount val="5"/>
                <c:pt idx="0">
                  <c:v>356</c:v>
                </c:pt>
                <c:pt idx="1">
                  <c:v>404</c:v>
                </c:pt>
                <c:pt idx="2">
                  <c:v>427</c:v>
                </c:pt>
                <c:pt idx="3">
                  <c:v>449</c:v>
                </c:pt>
                <c:pt idx="4">
                  <c:v>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83-48C0-A4A0-8A451AF39DC5}"/>
            </c:ext>
          </c:extLst>
        </c:ser>
        <c:ser>
          <c:idx val="3"/>
          <c:order val="3"/>
          <c:tx>
            <c:strRef>
              <c:f>'Table 10.17'!$S$12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10.17'!$U$12:$Y$12</c:f>
              <c:numCache>
                <c:formatCode>#,##0</c:formatCode>
                <c:ptCount val="5"/>
                <c:pt idx="0">
                  <c:v>83</c:v>
                </c:pt>
                <c:pt idx="1">
                  <c:v>100</c:v>
                </c:pt>
                <c:pt idx="2">
                  <c:v>120</c:v>
                </c:pt>
                <c:pt idx="3">
                  <c:v>138</c:v>
                </c:pt>
                <c:pt idx="4">
                  <c:v>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83-48C0-A4A0-8A451AF39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10.17'!$S$1</c:f>
              <c:strCache>
                <c:ptCount val="1"/>
                <c:pt idx="0">
                  <c:v>Elliston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10.17'!$AB$15:$AB$33</c:f>
              <c:numCache>
                <c:formatCode>0.0%</c:formatCode>
                <c:ptCount val="19"/>
                <c:pt idx="0">
                  <c:v>0.2943722943722944</c:v>
                </c:pt>
                <c:pt idx="1">
                  <c:v>1.1904761904761904E-2</c:v>
                </c:pt>
                <c:pt idx="2">
                  <c:v>3.787878787878788E-2</c:v>
                </c:pt>
                <c:pt idx="3">
                  <c:v>8.658008658008658E-3</c:v>
                </c:pt>
                <c:pt idx="4">
                  <c:v>2.3809523809523808E-2</c:v>
                </c:pt>
                <c:pt idx="5">
                  <c:v>9.74025974025974E-3</c:v>
                </c:pt>
                <c:pt idx="6">
                  <c:v>5.735930735930736E-2</c:v>
                </c:pt>
                <c:pt idx="7">
                  <c:v>4.004329004329004E-2</c:v>
                </c:pt>
                <c:pt idx="8">
                  <c:v>4.7619047619047616E-2</c:v>
                </c:pt>
                <c:pt idx="9">
                  <c:v>0</c:v>
                </c:pt>
                <c:pt idx="10">
                  <c:v>1.2987012987012988E-2</c:v>
                </c:pt>
                <c:pt idx="11">
                  <c:v>0</c:v>
                </c:pt>
                <c:pt idx="12">
                  <c:v>1.7316017316017316E-2</c:v>
                </c:pt>
                <c:pt idx="13">
                  <c:v>2.7056277056277056E-2</c:v>
                </c:pt>
                <c:pt idx="14">
                  <c:v>5.0865800865800864E-2</c:v>
                </c:pt>
                <c:pt idx="15">
                  <c:v>7.0346320346320351E-2</c:v>
                </c:pt>
                <c:pt idx="16">
                  <c:v>7.1428571428571425E-2</c:v>
                </c:pt>
                <c:pt idx="17">
                  <c:v>9.74025974025974E-3</c:v>
                </c:pt>
                <c:pt idx="18">
                  <c:v>2.5974025974025976E-2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66-421A-81B7-34467E9D5D0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66-421A-81B7-34467E9D5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10.17'!$Y$44:$Y$60</c:f>
              <c:numCache>
                <c:formatCode>#,##0</c:formatCode>
                <c:ptCount val="17"/>
                <c:pt idx="0">
                  <c:v>0</c:v>
                </c:pt>
                <c:pt idx="1">
                  <c:v>8</c:v>
                </c:pt>
                <c:pt idx="2">
                  <c:v>35</c:v>
                </c:pt>
                <c:pt idx="3">
                  <c:v>25</c:v>
                </c:pt>
                <c:pt idx="4">
                  <c:v>46</c:v>
                </c:pt>
                <c:pt idx="5">
                  <c:v>38</c:v>
                </c:pt>
                <c:pt idx="6">
                  <c:v>22</c:v>
                </c:pt>
                <c:pt idx="7">
                  <c:v>30</c:v>
                </c:pt>
                <c:pt idx="8">
                  <c:v>35</c:v>
                </c:pt>
                <c:pt idx="9">
                  <c:v>37</c:v>
                </c:pt>
                <c:pt idx="10">
                  <c:v>39</c:v>
                </c:pt>
                <c:pt idx="11">
                  <c:v>44</c:v>
                </c:pt>
                <c:pt idx="12">
                  <c:v>7</c:v>
                </c:pt>
                <c:pt idx="13">
                  <c:v>0</c:v>
                </c:pt>
                <c:pt idx="14">
                  <c:v>5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BD-4950-AA40-8AB4C7EFD000}"/>
            </c:ext>
          </c:extLst>
        </c:ser>
        <c:ser>
          <c:idx val="1"/>
          <c:order val="1"/>
          <c:tx>
            <c:strRef>
              <c:f>'Table 10.17'!$S$62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10.17'!$Y$63:$Y$79</c:f>
              <c:numCache>
                <c:formatCode>#,##0</c:formatCode>
                <c:ptCount val="17"/>
                <c:pt idx="0">
                  <c:v>3</c:v>
                </c:pt>
                <c:pt idx="1">
                  <c:v>19</c:v>
                </c:pt>
                <c:pt idx="2">
                  <c:v>16</c:v>
                </c:pt>
                <c:pt idx="3">
                  <c:v>62</c:v>
                </c:pt>
                <c:pt idx="4">
                  <c:v>41</c:v>
                </c:pt>
                <c:pt idx="5">
                  <c:v>24</c:v>
                </c:pt>
                <c:pt idx="6">
                  <c:v>26</c:v>
                </c:pt>
                <c:pt idx="7">
                  <c:v>30</c:v>
                </c:pt>
                <c:pt idx="8">
                  <c:v>38</c:v>
                </c:pt>
                <c:pt idx="9">
                  <c:v>37</c:v>
                </c:pt>
                <c:pt idx="10">
                  <c:v>37</c:v>
                </c:pt>
                <c:pt idx="11">
                  <c:v>31</c:v>
                </c:pt>
                <c:pt idx="12">
                  <c:v>12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BD-4950-AA40-8AB4C7EFD0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10.17'!$Y$83:$Y$90</c:f>
              <c:numCache>
                <c:formatCode>#,##0</c:formatCode>
                <c:ptCount val="8"/>
                <c:pt idx="0">
                  <c:v>14</c:v>
                </c:pt>
                <c:pt idx="1">
                  <c:v>12</c:v>
                </c:pt>
                <c:pt idx="2">
                  <c:v>21</c:v>
                </c:pt>
                <c:pt idx="3">
                  <c:v>6</c:v>
                </c:pt>
                <c:pt idx="4">
                  <c:v>5</c:v>
                </c:pt>
                <c:pt idx="5">
                  <c:v>3</c:v>
                </c:pt>
                <c:pt idx="6">
                  <c:v>16</c:v>
                </c:pt>
                <c:pt idx="7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40-4DFD-88DF-221CA65E5DCB}"/>
            </c:ext>
          </c:extLst>
        </c:ser>
        <c:ser>
          <c:idx val="1"/>
          <c:order val="1"/>
          <c:tx>
            <c:strRef>
              <c:f>'Table 10.17'!$S$92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10.17'!$Y$93:$Y$100</c:f>
              <c:numCache>
                <c:formatCode>#,##0</c:formatCode>
                <c:ptCount val="8"/>
                <c:pt idx="0">
                  <c:v>6</c:v>
                </c:pt>
                <c:pt idx="1">
                  <c:v>38</c:v>
                </c:pt>
                <c:pt idx="2">
                  <c:v>4</c:v>
                </c:pt>
                <c:pt idx="3">
                  <c:v>22</c:v>
                </c:pt>
                <c:pt idx="4">
                  <c:v>35</c:v>
                </c:pt>
                <c:pt idx="5">
                  <c:v>12</c:v>
                </c:pt>
                <c:pt idx="6">
                  <c:v>5</c:v>
                </c:pt>
                <c:pt idx="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40-4DFD-88DF-221CA65E5D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10.17'!$S$1</c:f>
              <c:strCache>
                <c:ptCount val="1"/>
                <c:pt idx="0">
                  <c:v>Elliston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10.17'!$U$8:$Y$8</c:f>
              <c:numCache>
                <c:formatCode>#,##0</c:formatCode>
                <c:ptCount val="5"/>
                <c:pt idx="0">
                  <c:v>19544</c:v>
                </c:pt>
                <c:pt idx="1">
                  <c:v>20419.97</c:v>
                </c:pt>
                <c:pt idx="2">
                  <c:v>22082.5</c:v>
                </c:pt>
                <c:pt idx="3">
                  <c:v>20823.330000000002</c:v>
                </c:pt>
                <c:pt idx="4">
                  <c:v>21836.57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AF-4DF3-AC7F-89E0B1FE292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AF-4DF3-AC7F-89E0B1FE2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10.17'!$T$4:$Z$4</c:f>
              <c:numCache>
                <c:formatCode>#,##0</c:formatCode>
                <c:ptCount val="7"/>
                <c:pt idx="0">
                  <c:v>395</c:v>
                </c:pt>
                <c:pt idx="1">
                  <c:v>440</c:v>
                </c:pt>
                <c:pt idx="2">
                  <c:v>501</c:v>
                </c:pt>
                <c:pt idx="3">
                  <c:v>543</c:v>
                </c:pt>
                <c:pt idx="4">
                  <c:v>582</c:v>
                </c:pt>
                <c:pt idx="5">
                  <c:v>751</c:v>
                </c:pt>
                <c:pt idx="6">
                  <c:v>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BD-4811-B8E3-08007BC5E65C}"/>
            </c:ext>
          </c:extLst>
        </c:ser>
        <c:ser>
          <c:idx val="1"/>
          <c:order val="1"/>
          <c:tx>
            <c:strRef>
              <c:f>'Table 10.17'!$S$7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10.17'!$T$7:$Z$7</c:f>
              <c:numCache>
                <c:formatCode>#,##0</c:formatCode>
                <c:ptCount val="7"/>
                <c:pt idx="0">
                  <c:v>255</c:v>
                </c:pt>
                <c:pt idx="1">
                  <c:v>269</c:v>
                </c:pt>
                <c:pt idx="2">
                  <c:v>309</c:v>
                </c:pt>
                <c:pt idx="3">
                  <c:v>340</c:v>
                </c:pt>
                <c:pt idx="4">
                  <c:v>358</c:v>
                </c:pt>
                <c:pt idx="5">
                  <c:v>434</c:v>
                </c:pt>
                <c:pt idx="6">
                  <c:v>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BD-4811-B8E3-08007BC5E65C}"/>
            </c:ext>
          </c:extLst>
        </c:ser>
        <c:ser>
          <c:idx val="2"/>
          <c:order val="2"/>
          <c:tx>
            <c:strRef>
              <c:f>'Table 10.17'!$S$11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10.17'!$T$11:$Z$11</c:f>
              <c:numCache>
                <c:formatCode>#,##0</c:formatCode>
                <c:ptCount val="7"/>
                <c:pt idx="0">
                  <c:v>323</c:v>
                </c:pt>
                <c:pt idx="1">
                  <c:v>356</c:v>
                </c:pt>
                <c:pt idx="2">
                  <c:v>404</c:v>
                </c:pt>
                <c:pt idx="3">
                  <c:v>427</c:v>
                </c:pt>
                <c:pt idx="4">
                  <c:v>449</c:v>
                </c:pt>
                <c:pt idx="5">
                  <c:v>582</c:v>
                </c:pt>
                <c:pt idx="6">
                  <c:v>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BD-4811-B8E3-08007BC5E65C}"/>
            </c:ext>
          </c:extLst>
        </c:ser>
        <c:ser>
          <c:idx val="3"/>
          <c:order val="3"/>
          <c:tx>
            <c:strRef>
              <c:f>'Table 10.17'!$S$12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10.17'!$T$12:$Z$12</c:f>
              <c:numCache>
                <c:formatCode>#,##0</c:formatCode>
                <c:ptCount val="7"/>
                <c:pt idx="0">
                  <c:v>75</c:v>
                </c:pt>
                <c:pt idx="1">
                  <c:v>83</c:v>
                </c:pt>
                <c:pt idx="2">
                  <c:v>100</c:v>
                </c:pt>
                <c:pt idx="3">
                  <c:v>120</c:v>
                </c:pt>
                <c:pt idx="4">
                  <c:v>138</c:v>
                </c:pt>
                <c:pt idx="5">
                  <c:v>169</c:v>
                </c:pt>
                <c:pt idx="6">
                  <c:v>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BD-4811-B8E3-08007BC5E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10.17'!$S$1</c:f>
              <c:strCache>
                <c:ptCount val="1"/>
                <c:pt idx="0">
                  <c:v>Elliston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10.17'!$AB$15:$AB$33</c:f>
              <c:numCache>
                <c:formatCode>0.0%</c:formatCode>
                <c:ptCount val="19"/>
                <c:pt idx="0">
                  <c:v>0.2943722943722944</c:v>
                </c:pt>
                <c:pt idx="1">
                  <c:v>1.1904761904761904E-2</c:v>
                </c:pt>
                <c:pt idx="2">
                  <c:v>3.787878787878788E-2</c:v>
                </c:pt>
                <c:pt idx="3">
                  <c:v>8.658008658008658E-3</c:v>
                </c:pt>
                <c:pt idx="4">
                  <c:v>2.3809523809523808E-2</c:v>
                </c:pt>
                <c:pt idx="5">
                  <c:v>9.74025974025974E-3</c:v>
                </c:pt>
                <c:pt idx="6">
                  <c:v>5.735930735930736E-2</c:v>
                </c:pt>
                <c:pt idx="7">
                  <c:v>4.004329004329004E-2</c:v>
                </c:pt>
                <c:pt idx="8">
                  <c:v>4.7619047619047616E-2</c:v>
                </c:pt>
                <c:pt idx="9">
                  <c:v>0</c:v>
                </c:pt>
                <c:pt idx="10">
                  <c:v>1.2987012987012988E-2</c:v>
                </c:pt>
                <c:pt idx="11">
                  <c:v>0</c:v>
                </c:pt>
                <c:pt idx="12">
                  <c:v>1.7316017316017316E-2</c:v>
                </c:pt>
                <c:pt idx="13">
                  <c:v>2.7056277056277056E-2</c:v>
                </c:pt>
                <c:pt idx="14">
                  <c:v>5.0865800865800864E-2</c:v>
                </c:pt>
                <c:pt idx="15">
                  <c:v>7.0346320346320351E-2</c:v>
                </c:pt>
                <c:pt idx="16">
                  <c:v>7.1428571428571425E-2</c:v>
                </c:pt>
                <c:pt idx="17">
                  <c:v>9.74025974025974E-3</c:v>
                </c:pt>
                <c:pt idx="18">
                  <c:v>2.5974025974025976E-2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B-4DC7-A845-95F77C7D29E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B-4DC7-A845-95F77C7D2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10.17'!$Z$44:$Z$60</c:f>
              <c:numCache>
                <c:formatCode>#,##0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35</c:v>
                </c:pt>
                <c:pt idx="3">
                  <c:v>32</c:v>
                </c:pt>
                <c:pt idx="4">
                  <c:v>47</c:v>
                </c:pt>
                <c:pt idx="5">
                  <c:v>34</c:v>
                </c:pt>
                <c:pt idx="6">
                  <c:v>36</c:v>
                </c:pt>
                <c:pt idx="7">
                  <c:v>34</c:v>
                </c:pt>
                <c:pt idx="8">
                  <c:v>47</c:v>
                </c:pt>
                <c:pt idx="9">
                  <c:v>60</c:v>
                </c:pt>
                <c:pt idx="10">
                  <c:v>51</c:v>
                </c:pt>
                <c:pt idx="11">
                  <c:v>57</c:v>
                </c:pt>
                <c:pt idx="12">
                  <c:v>22</c:v>
                </c:pt>
                <c:pt idx="13">
                  <c:v>7</c:v>
                </c:pt>
                <c:pt idx="14">
                  <c:v>8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F5-43D1-BE9D-4D264210312F}"/>
            </c:ext>
          </c:extLst>
        </c:ser>
        <c:ser>
          <c:idx val="1"/>
          <c:order val="1"/>
          <c:tx>
            <c:strRef>
              <c:f>'Table 10.17'!$S$62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10.17'!$Z$63:$Z$79</c:f>
              <c:numCache>
                <c:formatCode>#,##0</c:formatCode>
                <c:ptCount val="17"/>
                <c:pt idx="0">
                  <c:v>0</c:v>
                </c:pt>
                <c:pt idx="1">
                  <c:v>13</c:v>
                </c:pt>
                <c:pt idx="2">
                  <c:v>42</c:v>
                </c:pt>
                <c:pt idx="3">
                  <c:v>27</c:v>
                </c:pt>
                <c:pt idx="4">
                  <c:v>36</c:v>
                </c:pt>
                <c:pt idx="5">
                  <c:v>42</c:v>
                </c:pt>
                <c:pt idx="6">
                  <c:v>25</c:v>
                </c:pt>
                <c:pt idx="7">
                  <c:v>27</c:v>
                </c:pt>
                <c:pt idx="8">
                  <c:v>45</c:v>
                </c:pt>
                <c:pt idx="9">
                  <c:v>35</c:v>
                </c:pt>
                <c:pt idx="10">
                  <c:v>62</c:v>
                </c:pt>
                <c:pt idx="11">
                  <c:v>43</c:v>
                </c:pt>
                <c:pt idx="12">
                  <c:v>12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F5-43D1-BE9D-4D2642103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10.17'!$Z$83:$Z$90</c:f>
              <c:numCache>
                <c:formatCode>#,##0</c:formatCode>
                <c:ptCount val="8"/>
                <c:pt idx="0">
                  <c:v>23</c:v>
                </c:pt>
                <c:pt idx="1">
                  <c:v>13</c:v>
                </c:pt>
                <c:pt idx="2">
                  <c:v>30</c:v>
                </c:pt>
                <c:pt idx="3">
                  <c:v>6</c:v>
                </c:pt>
                <c:pt idx="4">
                  <c:v>3</c:v>
                </c:pt>
                <c:pt idx="5">
                  <c:v>4</c:v>
                </c:pt>
                <c:pt idx="6">
                  <c:v>14</c:v>
                </c:pt>
                <c:pt idx="7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D9-4C61-A400-F1EE9556757D}"/>
            </c:ext>
          </c:extLst>
        </c:ser>
        <c:ser>
          <c:idx val="1"/>
          <c:order val="1"/>
          <c:tx>
            <c:strRef>
              <c:f>'Table 10.17'!$S$92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10.17'!$Z$93:$Z$100</c:f>
              <c:numCache>
                <c:formatCode>#,##0</c:formatCode>
                <c:ptCount val="8"/>
                <c:pt idx="0">
                  <c:v>6</c:v>
                </c:pt>
                <c:pt idx="1">
                  <c:v>53</c:v>
                </c:pt>
                <c:pt idx="2">
                  <c:v>6</c:v>
                </c:pt>
                <c:pt idx="3">
                  <c:v>32</c:v>
                </c:pt>
                <c:pt idx="4">
                  <c:v>23</c:v>
                </c:pt>
                <c:pt idx="5">
                  <c:v>16</c:v>
                </c:pt>
                <c:pt idx="6">
                  <c:v>6</c:v>
                </c:pt>
                <c:pt idx="7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D9-4C61-A400-F1EE95567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10.2'!$S$1</c:f>
              <c:strCache>
                <c:ptCount val="1"/>
                <c:pt idx="0">
                  <c:v>Adelaide Hills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10.2'!$AB$15:$AB$33</c:f>
              <c:numCache>
                <c:formatCode>0.0%</c:formatCode>
                <c:ptCount val="19"/>
                <c:pt idx="0">
                  <c:v>3.1702556353104143E-2</c:v>
                </c:pt>
                <c:pt idx="1">
                  <c:v>9.5705830499937042E-3</c:v>
                </c:pt>
                <c:pt idx="2">
                  <c:v>6.2240272006044581E-2</c:v>
                </c:pt>
                <c:pt idx="3">
                  <c:v>7.5242412794358391E-3</c:v>
                </c:pt>
                <c:pt idx="4">
                  <c:v>6.6207026822818288E-2</c:v>
                </c:pt>
                <c:pt idx="5">
                  <c:v>3.1482181085505601E-2</c:v>
                </c:pt>
                <c:pt idx="6">
                  <c:v>6.6269991184989302E-2</c:v>
                </c:pt>
                <c:pt idx="7">
                  <c:v>5.9501322251605593E-2</c:v>
                </c:pt>
                <c:pt idx="8">
                  <c:v>2.4146832892582799E-2</c:v>
                </c:pt>
                <c:pt idx="9">
                  <c:v>1.3065105150484825E-2</c:v>
                </c:pt>
                <c:pt idx="10">
                  <c:v>3.0380304747512906E-2</c:v>
                </c:pt>
                <c:pt idx="11">
                  <c:v>1.6181841077949882E-2</c:v>
                </c:pt>
                <c:pt idx="12">
                  <c:v>8.3333333333333329E-2</c:v>
                </c:pt>
                <c:pt idx="13">
                  <c:v>6.3531041430550314E-2</c:v>
                </c:pt>
                <c:pt idx="14">
                  <c:v>6.6490366452587837E-2</c:v>
                </c:pt>
                <c:pt idx="15">
                  <c:v>0.11396549552953028</c:v>
                </c:pt>
                <c:pt idx="16">
                  <c:v>0.12876212063971793</c:v>
                </c:pt>
                <c:pt idx="17">
                  <c:v>2.2981992192419091E-2</c:v>
                </c:pt>
                <c:pt idx="18">
                  <c:v>3.3906309029089532E-2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2A-4C08-9ABF-148FD402EB8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2A-4C08-9ABF-148FD402E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10.17'!$S$1</c:f>
              <c:strCache>
                <c:ptCount val="1"/>
                <c:pt idx="0">
                  <c:v>Elliston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10.17'!$T$8:$Z$8</c:f>
              <c:numCache>
                <c:formatCode>#,##0</c:formatCode>
                <c:ptCount val="7"/>
                <c:pt idx="0">
                  <c:v>24346</c:v>
                </c:pt>
                <c:pt idx="1">
                  <c:v>19544</c:v>
                </c:pt>
                <c:pt idx="2">
                  <c:v>20419.97</c:v>
                </c:pt>
                <c:pt idx="3">
                  <c:v>22082.5</c:v>
                </c:pt>
                <c:pt idx="4">
                  <c:v>20823.330000000002</c:v>
                </c:pt>
                <c:pt idx="5">
                  <c:v>21836.57</c:v>
                </c:pt>
                <c:pt idx="6">
                  <c:v>22353.48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CD-408C-9CFE-32F548BBAEC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CD-408C-9CFE-32F548BBA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10.18'!$U$4:$Y$4</c:f>
              <c:numCache>
                <c:formatCode>#,##0</c:formatCode>
                <c:ptCount val="5"/>
                <c:pt idx="0">
                  <c:v>1140</c:v>
                </c:pt>
                <c:pt idx="1">
                  <c:v>1139</c:v>
                </c:pt>
                <c:pt idx="2">
                  <c:v>1099</c:v>
                </c:pt>
                <c:pt idx="3">
                  <c:v>1089</c:v>
                </c:pt>
                <c:pt idx="4">
                  <c:v>1117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15-4BC5-9A23-9DA1D17D8581}"/>
            </c:ext>
          </c:extLst>
        </c:ser>
        <c:ser>
          <c:idx val="1"/>
          <c:order val="1"/>
          <c:tx>
            <c:strRef>
              <c:f>'Table 10.18'!$S$7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10.18'!$U$7:$Y$7</c:f>
              <c:numCache>
                <c:formatCode>#,##0</c:formatCode>
                <c:ptCount val="5"/>
                <c:pt idx="0">
                  <c:v>757</c:v>
                </c:pt>
                <c:pt idx="1">
                  <c:v>744</c:v>
                </c:pt>
                <c:pt idx="2">
                  <c:v>732</c:v>
                </c:pt>
                <c:pt idx="3">
                  <c:v>714</c:v>
                </c:pt>
                <c:pt idx="4">
                  <c:v>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15-4BC5-9A23-9DA1D17D8581}"/>
            </c:ext>
          </c:extLst>
        </c:ser>
        <c:ser>
          <c:idx val="2"/>
          <c:order val="2"/>
          <c:tx>
            <c:strRef>
              <c:f>'Table 10.18'!$S$11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10.18'!$U$11:$Y$11</c:f>
              <c:numCache>
                <c:formatCode>#,##0</c:formatCode>
                <c:ptCount val="5"/>
                <c:pt idx="0">
                  <c:v>986</c:v>
                </c:pt>
                <c:pt idx="1">
                  <c:v>987</c:v>
                </c:pt>
                <c:pt idx="2">
                  <c:v>937</c:v>
                </c:pt>
                <c:pt idx="3">
                  <c:v>938</c:v>
                </c:pt>
                <c:pt idx="4">
                  <c:v>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15-4BC5-9A23-9DA1D17D8581}"/>
            </c:ext>
          </c:extLst>
        </c:ser>
        <c:ser>
          <c:idx val="3"/>
          <c:order val="3"/>
          <c:tx>
            <c:strRef>
              <c:f>'Table 10.18'!$S$12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10.18'!$U$12:$Y$12</c:f>
              <c:numCache>
                <c:formatCode>#,##0</c:formatCode>
                <c:ptCount val="5"/>
                <c:pt idx="0">
                  <c:v>154</c:v>
                </c:pt>
                <c:pt idx="1">
                  <c:v>154</c:v>
                </c:pt>
                <c:pt idx="2">
                  <c:v>163</c:v>
                </c:pt>
                <c:pt idx="3">
                  <c:v>152</c:v>
                </c:pt>
                <c:pt idx="4">
                  <c:v>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15-4BC5-9A23-9DA1D17D8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10.18'!$S$1</c:f>
              <c:strCache>
                <c:ptCount val="1"/>
                <c:pt idx="0">
                  <c:v>Flinders Ranges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10.18'!$AB$15:$AB$33</c:f>
              <c:numCache>
                <c:formatCode>0.0%</c:formatCode>
                <c:ptCount val="19"/>
                <c:pt idx="0">
                  <c:v>0.11894586894586895</c:v>
                </c:pt>
                <c:pt idx="1">
                  <c:v>3.0626780626780627E-2</c:v>
                </c:pt>
                <c:pt idx="2">
                  <c:v>2.4928774928774929E-2</c:v>
                </c:pt>
                <c:pt idx="3">
                  <c:v>7.1225071225071226E-3</c:v>
                </c:pt>
                <c:pt idx="4">
                  <c:v>6.4814814814814811E-2</c:v>
                </c:pt>
                <c:pt idx="5">
                  <c:v>1.6381766381766381E-2</c:v>
                </c:pt>
                <c:pt idx="6">
                  <c:v>7.407407407407407E-2</c:v>
                </c:pt>
                <c:pt idx="7">
                  <c:v>9.3304843304843302E-2</c:v>
                </c:pt>
                <c:pt idx="8">
                  <c:v>4.5584045584045586E-2</c:v>
                </c:pt>
                <c:pt idx="9">
                  <c:v>9.2592592592592587E-3</c:v>
                </c:pt>
                <c:pt idx="10">
                  <c:v>2.564102564102564E-2</c:v>
                </c:pt>
                <c:pt idx="11">
                  <c:v>9.9715099715099714E-3</c:v>
                </c:pt>
                <c:pt idx="12">
                  <c:v>1.7806267806267807E-2</c:v>
                </c:pt>
                <c:pt idx="13">
                  <c:v>8.6182336182336186E-2</c:v>
                </c:pt>
                <c:pt idx="14">
                  <c:v>7.6923076923076927E-2</c:v>
                </c:pt>
                <c:pt idx="15">
                  <c:v>6.0541310541310539E-2</c:v>
                </c:pt>
                <c:pt idx="16">
                  <c:v>9.7578347578347574E-2</c:v>
                </c:pt>
                <c:pt idx="17">
                  <c:v>4.2735042735042739E-3</c:v>
                </c:pt>
                <c:pt idx="18">
                  <c:v>3.0626780626780627E-2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92-4EE3-879F-84FAA56BBB2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92-4EE3-879F-84FAA56BB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10.18'!$Y$44:$Y$60</c:f>
              <c:numCache>
                <c:formatCode>#,##0</c:formatCode>
                <c:ptCount val="17"/>
                <c:pt idx="0">
                  <c:v>0</c:v>
                </c:pt>
                <c:pt idx="1">
                  <c:v>12</c:v>
                </c:pt>
                <c:pt idx="2">
                  <c:v>21</c:v>
                </c:pt>
                <c:pt idx="3">
                  <c:v>67</c:v>
                </c:pt>
                <c:pt idx="4">
                  <c:v>70</c:v>
                </c:pt>
                <c:pt idx="5">
                  <c:v>41</c:v>
                </c:pt>
                <c:pt idx="6">
                  <c:v>51</c:v>
                </c:pt>
                <c:pt idx="7">
                  <c:v>35</c:v>
                </c:pt>
                <c:pt idx="8">
                  <c:v>71</c:v>
                </c:pt>
                <c:pt idx="9">
                  <c:v>70</c:v>
                </c:pt>
                <c:pt idx="10">
                  <c:v>56</c:v>
                </c:pt>
                <c:pt idx="11">
                  <c:v>55</c:v>
                </c:pt>
                <c:pt idx="12">
                  <c:v>30</c:v>
                </c:pt>
                <c:pt idx="13">
                  <c:v>10</c:v>
                </c:pt>
                <c:pt idx="14">
                  <c:v>4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E6-4C3A-9AE5-73C6002DC01D}"/>
            </c:ext>
          </c:extLst>
        </c:ser>
        <c:ser>
          <c:idx val="1"/>
          <c:order val="1"/>
          <c:tx>
            <c:strRef>
              <c:f>'Table 10.18'!$S$62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10.18'!$Y$63:$Y$79</c:f>
              <c:numCache>
                <c:formatCode>#,##0</c:formatCode>
                <c:ptCount val="17"/>
                <c:pt idx="0">
                  <c:v>0</c:v>
                </c:pt>
                <c:pt idx="1">
                  <c:v>17</c:v>
                </c:pt>
                <c:pt idx="2">
                  <c:v>29</c:v>
                </c:pt>
                <c:pt idx="3">
                  <c:v>52</c:v>
                </c:pt>
                <c:pt idx="4">
                  <c:v>43</c:v>
                </c:pt>
                <c:pt idx="5">
                  <c:v>30</c:v>
                </c:pt>
                <c:pt idx="6">
                  <c:v>39</c:v>
                </c:pt>
                <c:pt idx="7">
                  <c:v>47</c:v>
                </c:pt>
                <c:pt idx="8">
                  <c:v>69</c:v>
                </c:pt>
                <c:pt idx="9">
                  <c:v>58</c:v>
                </c:pt>
                <c:pt idx="10">
                  <c:v>62</c:v>
                </c:pt>
                <c:pt idx="11">
                  <c:v>39</c:v>
                </c:pt>
                <c:pt idx="12">
                  <c:v>33</c:v>
                </c:pt>
                <c:pt idx="13">
                  <c:v>4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E6-4C3A-9AE5-73C6002DC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10.18'!$Y$83:$Y$90</c:f>
              <c:numCache>
                <c:formatCode>#,##0</c:formatCode>
                <c:ptCount val="8"/>
                <c:pt idx="0">
                  <c:v>25</c:v>
                </c:pt>
                <c:pt idx="1">
                  <c:v>21</c:v>
                </c:pt>
                <c:pt idx="2">
                  <c:v>81</c:v>
                </c:pt>
                <c:pt idx="3">
                  <c:v>13</c:v>
                </c:pt>
                <c:pt idx="4">
                  <c:v>11</c:v>
                </c:pt>
                <c:pt idx="5">
                  <c:v>12</c:v>
                </c:pt>
                <c:pt idx="6">
                  <c:v>61</c:v>
                </c:pt>
                <c:pt idx="7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1-47FA-8C06-10C0E184C40E}"/>
            </c:ext>
          </c:extLst>
        </c:ser>
        <c:ser>
          <c:idx val="1"/>
          <c:order val="1"/>
          <c:tx>
            <c:strRef>
              <c:f>'Table 10.18'!$S$92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10.18'!$Y$93:$Y$100</c:f>
              <c:numCache>
                <c:formatCode>#,##0</c:formatCode>
                <c:ptCount val="8"/>
                <c:pt idx="0">
                  <c:v>14</c:v>
                </c:pt>
                <c:pt idx="1">
                  <c:v>73</c:v>
                </c:pt>
                <c:pt idx="2">
                  <c:v>16</c:v>
                </c:pt>
                <c:pt idx="3">
                  <c:v>65</c:v>
                </c:pt>
                <c:pt idx="4">
                  <c:v>55</c:v>
                </c:pt>
                <c:pt idx="5">
                  <c:v>32</c:v>
                </c:pt>
                <c:pt idx="6">
                  <c:v>3</c:v>
                </c:pt>
                <c:pt idx="7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1-47FA-8C06-10C0E184C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10.18'!$S$1</c:f>
              <c:strCache>
                <c:ptCount val="1"/>
                <c:pt idx="0">
                  <c:v>Flinders Ranges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10.18'!$U$8:$Y$8</c:f>
              <c:numCache>
                <c:formatCode>#,##0</c:formatCode>
                <c:ptCount val="5"/>
                <c:pt idx="0">
                  <c:v>35482</c:v>
                </c:pt>
                <c:pt idx="1">
                  <c:v>37626</c:v>
                </c:pt>
                <c:pt idx="2">
                  <c:v>38477</c:v>
                </c:pt>
                <c:pt idx="3">
                  <c:v>41928</c:v>
                </c:pt>
                <c:pt idx="4">
                  <c:v>41634.89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B6-4CA8-B2FE-283C071D9F4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B6-4CA8-B2FE-283C071D9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10.18'!$T$4:$Z$4</c:f>
              <c:numCache>
                <c:formatCode>#,##0</c:formatCode>
                <c:ptCount val="7"/>
                <c:pt idx="0">
                  <c:v>1077</c:v>
                </c:pt>
                <c:pt idx="1">
                  <c:v>1140</c:v>
                </c:pt>
                <c:pt idx="2">
                  <c:v>1139</c:v>
                </c:pt>
                <c:pt idx="3">
                  <c:v>1099</c:v>
                </c:pt>
                <c:pt idx="4">
                  <c:v>1089</c:v>
                </c:pt>
                <c:pt idx="5">
                  <c:v>1117</c:v>
                </c:pt>
                <c:pt idx="6">
                  <c:v>1406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27-4AE7-850D-C9EB7863EF30}"/>
            </c:ext>
          </c:extLst>
        </c:ser>
        <c:ser>
          <c:idx val="1"/>
          <c:order val="1"/>
          <c:tx>
            <c:strRef>
              <c:f>'Table 10.18'!$S$7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10.18'!$T$7:$Z$7</c:f>
              <c:numCache>
                <c:formatCode>#,##0</c:formatCode>
                <c:ptCount val="7"/>
                <c:pt idx="0">
                  <c:v>713</c:v>
                </c:pt>
                <c:pt idx="1">
                  <c:v>757</c:v>
                </c:pt>
                <c:pt idx="2">
                  <c:v>744</c:v>
                </c:pt>
                <c:pt idx="3">
                  <c:v>732</c:v>
                </c:pt>
                <c:pt idx="4">
                  <c:v>714</c:v>
                </c:pt>
                <c:pt idx="5">
                  <c:v>746</c:v>
                </c:pt>
                <c:pt idx="6">
                  <c:v>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27-4AE7-850D-C9EB7863EF30}"/>
            </c:ext>
          </c:extLst>
        </c:ser>
        <c:ser>
          <c:idx val="2"/>
          <c:order val="2"/>
          <c:tx>
            <c:strRef>
              <c:f>'Table 10.18'!$S$11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10.18'!$T$11:$Z$11</c:f>
              <c:numCache>
                <c:formatCode>#,##0</c:formatCode>
                <c:ptCount val="7"/>
                <c:pt idx="0">
                  <c:v>935</c:v>
                </c:pt>
                <c:pt idx="1">
                  <c:v>986</c:v>
                </c:pt>
                <c:pt idx="2">
                  <c:v>987</c:v>
                </c:pt>
                <c:pt idx="3">
                  <c:v>937</c:v>
                </c:pt>
                <c:pt idx="4">
                  <c:v>938</c:v>
                </c:pt>
                <c:pt idx="5">
                  <c:v>957</c:v>
                </c:pt>
                <c:pt idx="6">
                  <c:v>1192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27-4AE7-850D-C9EB7863EF30}"/>
            </c:ext>
          </c:extLst>
        </c:ser>
        <c:ser>
          <c:idx val="3"/>
          <c:order val="3"/>
          <c:tx>
            <c:strRef>
              <c:f>'Table 10.18'!$S$12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10.18'!$T$12:$Z$12</c:f>
              <c:numCache>
                <c:formatCode>#,##0</c:formatCode>
                <c:ptCount val="7"/>
                <c:pt idx="0">
                  <c:v>145</c:v>
                </c:pt>
                <c:pt idx="1">
                  <c:v>154</c:v>
                </c:pt>
                <c:pt idx="2">
                  <c:v>154</c:v>
                </c:pt>
                <c:pt idx="3">
                  <c:v>163</c:v>
                </c:pt>
                <c:pt idx="4">
                  <c:v>152</c:v>
                </c:pt>
                <c:pt idx="5">
                  <c:v>160</c:v>
                </c:pt>
                <c:pt idx="6">
                  <c:v>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27-4AE7-850D-C9EB7863E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10.18'!$S$1</c:f>
              <c:strCache>
                <c:ptCount val="1"/>
                <c:pt idx="0">
                  <c:v>Flinders Ranges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10.18'!$AB$15:$AB$33</c:f>
              <c:numCache>
                <c:formatCode>0.0%</c:formatCode>
                <c:ptCount val="19"/>
                <c:pt idx="0">
                  <c:v>0.11894586894586895</c:v>
                </c:pt>
                <c:pt idx="1">
                  <c:v>3.0626780626780627E-2</c:v>
                </c:pt>
                <c:pt idx="2">
                  <c:v>2.4928774928774929E-2</c:v>
                </c:pt>
                <c:pt idx="3">
                  <c:v>7.1225071225071226E-3</c:v>
                </c:pt>
                <c:pt idx="4">
                  <c:v>6.4814814814814811E-2</c:v>
                </c:pt>
                <c:pt idx="5">
                  <c:v>1.6381766381766381E-2</c:v>
                </c:pt>
                <c:pt idx="6">
                  <c:v>7.407407407407407E-2</c:v>
                </c:pt>
                <c:pt idx="7">
                  <c:v>9.3304843304843302E-2</c:v>
                </c:pt>
                <c:pt idx="8">
                  <c:v>4.5584045584045586E-2</c:v>
                </c:pt>
                <c:pt idx="9">
                  <c:v>9.2592592592592587E-3</c:v>
                </c:pt>
                <c:pt idx="10">
                  <c:v>2.564102564102564E-2</c:v>
                </c:pt>
                <c:pt idx="11">
                  <c:v>9.9715099715099714E-3</c:v>
                </c:pt>
                <c:pt idx="12">
                  <c:v>1.7806267806267807E-2</c:v>
                </c:pt>
                <c:pt idx="13">
                  <c:v>8.6182336182336186E-2</c:v>
                </c:pt>
                <c:pt idx="14">
                  <c:v>7.6923076923076927E-2</c:v>
                </c:pt>
                <c:pt idx="15">
                  <c:v>6.0541310541310539E-2</c:v>
                </c:pt>
                <c:pt idx="16">
                  <c:v>9.7578347578347574E-2</c:v>
                </c:pt>
                <c:pt idx="17">
                  <c:v>4.2735042735042739E-3</c:v>
                </c:pt>
                <c:pt idx="18">
                  <c:v>3.0626780626780627E-2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C7-4673-9FEF-055B22DA659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C7-4673-9FEF-055B22DA6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10.18'!$Z$44:$Z$60</c:f>
              <c:numCache>
                <c:formatCode>#,##0</c:formatCode>
                <c:ptCount val="17"/>
                <c:pt idx="0">
                  <c:v>0</c:v>
                </c:pt>
                <c:pt idx="1">
                  <c:v>19</c:v>
                </c:pt>
                <c:pt idx="2">
                  <c:v>35</c:v>
                </c:pt>
                <c:pt idx="3">
                  <c:v>60</c:v>
                </c:pt>
                <c:pt idx="4">
                  <c:v>79</c:v>
                </c:pt>
                <c:pt idx="5">
                  <c:v>63</c:v>
                </c:pt>
                <c:pt idx="6">
                  <c:v>46</c:v>
                </c:pt>
                <c:pt idx="7">
                  <c:v>61</c:v>
                </c:pt>
                <c:pt idx="8">
                  <c:v>65</c:v>
                </c:pt>
                <c:pt idx="9">
                  <c:v>68</c:v>
                </c:pt>
                <c:pt idx="10">
                  <c:v>68</c:v>
                </c:pt>
                <c:pt idx="11">
                  <c:v>90</c:v>
                </c:pt>
                <c:pt idx="12">
                  <c:v>46</c:v>
                </c:pt>
                <c:pt idx="13">
                  <c:v>9</c:v>
                </c:pt>
                <c:pt idx="14">
                  <c:v>7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B4-4346-833D-A52093D573B4}"/>
            </c:ext>
          </c:extLst>
        </c:ser>
        <c:ser>
          <c:idx val="1"/>
          <c:order val="1"/>
          <c:tx>
            <c:strRef>
              <c:f>'Table 10.18'!$S$62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10.18'!$Z$63:$Z$79</c:f>
              <c:numCache>
                <c:formatCode>#,##0</c:formatCode>
                <c:ptCount val="17"/>
                <c:pt idx="0">
                  <c:v>0</c:v>
                </c:pt>
                <c:pt idx="1">
                  <c:v>23</c:v>
                </c:pt>
                <c:pt idx="2">
                  <c:v>21</c:v>
                </c:pt>
                <c:pt idx="3">
                  <c:v>78</c:v>
                </c:pt>
                <c:pt idx="4">
                  <c:v>58</c:v>
                </c:pt>
                <c:pt idx="5">
                  <c:v>44</c:v>
                </c:pt>
                <c:pt idx="6">
                  <c:v>47</c:v>
                </c:pt>
                <c:pt idx="7">
                  <c:v>53</c:v>
                </c:pt>
                <c:pt idx="8">
                  <c:v>67</c:v>
                </c:pt>
                <c:pt idx="9">
                  <c:v>68</c:v>
                </c:pt>
                <c:pt idx="10">
                  <c:v>81</c:v>
                </c:pt>
                <c:pt idx="11">
                  <c:v>48</c:v>
                </c:pt>
                <c:pt idx="12">
                  <c:v>37</c:v>
                </c:pt>
                <c:pt idx="13">
                  <c:v>20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B4-4346-833D-A52093D573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10.18'!$Z$83:$Z$90</c:f>
              <c:numCache>
                <c:formatCode>#,##0</c:formatCode>
                <c:ptCount val="8"/>
                <c:pt idx="0">
                  <c:v>28</c:v>
                </c:pt>
                <c:pt idx="1">
                  <c:v>26</c:v>
                </c:pt>
                <c:pt idx="2">
                  <c:v>96</c:v>
                </c:pt>
                <c:pt idx="3">
                  <c:v>28</c:v>
                </c:pt>
                <c:pt idx="4">
                  <c:v>10</c:v>
                </c:pt>
                <c:pt idx="5">
                  <c:v>16</c:v>
                </c:pt>
                <c:pt idx="6">
                  <c:v>77</c:v>
                </c:pt>
                <c:pt idx="7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B3-4CB6-A017-08F78EDA5DCD}"/>
            </c:ext>
          </c:extLst>
        </c:ser>
        <c:ser>
          <c:idx val="1"/>
          <c:order val="1"/>
          <c:tx>
            <c:strRef>
              <c:f>'Table 10.18'!$S$92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10.18'!$Z$93:$Z$100</c:f>
              <c:numCache>
                <c:formatCode>#,##0</c:formatCode>
                <c:ptCount val="8"/>
                <c:pt idx="0">
                  <c:v>19</c:v>
                </c:pt>
                <c:pt idx="1">
                  <c:v>82</c:v>
                </c:pt>
                <c:pt idx="2">
                  <c:v>18</c:v>
                </c:pt>
                <c:pt idx="3">
                  <c:v>83</c:v>
                </c:pt>
                <c:pt idx="4">
                  <c:v>60</c:v>
                </c:pt>
                <c:pt idx="5">
                  <c:v>31</c:v>
                </c:pt>
                <c:pt idx="6">
                  <c:v>2</c:v>
                </c:pt>
                <c:pt idx="7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B3-4CB6-A017-08F78EDA5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10.2'!$Z$44:$Z$60</c:f>
              <c:numCache>
                <c:formatCode>#,##0</c:formatCode>
                <c:ptCount val="17"/>
                <c:pt idx="0">
                  <c:v>11</c:v>
                </c:pt>
                <c:pt idx="1">
                  <c:v>275</c:v>
                </c:pt>
                <c:pt idx="2">
                  <c:v>961</c:v>
                </c:pt>
                <c:pt idx="3">
                  <c:v>1344</c:v>
                </c:pt>
                <c:pt idx="4">
                  <c:v>1326</c:v>
                </c:pt>
                <c:pt idx="5">
                  <c:v>1110</c:v>
                </c:pt>
                <c:pt idx="6">
                  <c:v>1333</c:v>
                </c:pt>
                <c:pt idx="7">
                  <c:v>1402</c:v>
                </c:pt>
                <c:pt idx="8">
                  <c:v>1859</c:v>
                </c:pt>
                <c:pt idx="9">
                  <c:v>1662</c:v>
                </c:pt>
                <c:pt idx="10">
                  <c:v>1753</c:v>
                </c:pt>
                <c:pt idx="11">
                  <c:v>1288</c:v>
                </c:pt>
                <c:pt idx="12">
                  <c:v>844</c:v>
                </c:pt>
                <c:pt idx="13">
                  <c:v>410</c:v>
                </c:pt>
                <c:pt idx="14">
                  <c:v>142</c:v>
                </c:pt>
                <c:pt idx="15">
                  <c:v>42</c:v>
                </c:pt>
                <c:pt idx="16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C6-49D5-967D-9DCB32D85269}"/>
            </c:ext>
          </c:extLst>
        </c:ser>
        <c:ser>
          <c:idx val="1"/>
          <c:order val="1"/>
          <c:tx>
            <c:strRef>
              <c:f>'Table 10.2'!$S$62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10.2'!$Z$63:$Z$79</c:f>
              <c:numCache>
                <c:formatCode>#,##0</c:formatCode>
                <c:ptCount val="17"/>
                <c:pt idx="0">
                  <c:v>18</c:v>
                </c:pt>
                <c:pt idx="1">
                  <c:v>348</c:v>
                </c:pt>
                <c:pt idx="2">
                  <c:v>1054</c:v>
                </c:pt>
                <c:pt idx="3">
                  <c:v>1382</c:v>
                </c:pt>
                <c:pt idx="4">
                  <c:v>1251</c:v>
                </c:pt>
                <c:pt idx="5">
                  <c:v>1176</c:v>
                </c:pt>
                <c:pt idx="6">
                  <c:v>1303</c:v>
                </c:pt>
                <c:pt idx="7">
                  <c:v>1677</c:v>
                </c:pt>
                <c:pt idx="8">
                  <c:v>1941</c:v>
                </c:pt>
                <c:pt idx="9">
                  <c:v>1804</c:v>
                </c:pt>
                <c:pt idx="10">
                  <c:v>1655</c:v>
                </c:pt>
                <c:pt idx="11">
                  <c:v>1248</c:v>
                </c:pt>
                <c:pt idx="12">
                  <c:v>666</c:v>
                </c:pt>
                <c:pt idx="13">
                  <c:v>259</c:v>
                </c:pt>
                <c:pt idx="14">
                  <c:v>69</c:v>
                </c:pt>
                <c:pt idx="15">
                  <c:v>37</c:v>
                </c:pt>
                <c:pt idx="1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C6-49D5-967D-9DCB32D85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10.18'!$S$1</c:f>
              <c:strCache>
                <c:ptCount val="1"/>
                <c:pt idx="0">
                  <c:v>Flinders Ranges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10.18'!$T$8:$Z$8</c:f>
              <c:numCache>
                <c:formatCode>#,##0</c:formatCode>
                <c:ptCount val="7"/>
                <c:pt idx="0">
                  <c:v>35169.629999999997</c:v>
                </c:pt>
                <c:pt idx="1">
                  <c:v>35482</c:v>
                </c:pt>
                <c:pt idx="2">
                  <c:v>37626</c:v>
                </c:pt>
                <c:pt idx="3">
                  <c:v>38477</c:v>
                </c:pt>
                <c:pt idx="4">
                  <c:v>41928</c:v>
                </c:pt>
                <c:pt idx="5">
                  <c:v>41634.89</c:v>
                </c:pt>
                <c:pt idx="6">
                  <c:v>37210.620000000003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63-4263-A3CF-271289C8DA7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63-4263-A3CF-271289C8D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10.19'!$U$4:$Y$4</c:f>
              <c:numCache>
                <c:formatCode>#,##0</c:formatCode>
                <c:ptCount val="5"/>
                <c:pt idx="0">
                  <c:v>841</c:v>
                </c:pt>
                <c:pt idx="1">
                  <c:v>787</c:v>
                </c:pt>
                <c:pt idx="2">
                  <c:v>752</c:v>
                </c:pt>
                <c:pt idx="3">
                  <c:v>746</c:v>
                </c:pt>
                <c:pt idx="4">
                  <c:v>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D6-476B-A1FC-B983B439E1C8}"/>
            </c:ext>
          </c:extLst>
        </c:ser>
        <c:ser>
          <c:idx val="1"/>
          <c:order val="1"/>
          <c:tx>
            <c:strRef>
              <c:f>'Table 10.19'!$S$7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10.19'!$U$7:$Y$7</c:f>
              <c:numCache>
                <c:formatCode>#,##0</c:formatCode>
                <c:ptCount val="5"/>
                <c:pt idx="0">
                  <c:v>525</c:v>
                </c:pt>
                <c:pt idx="1">
                  <c:v>525</c:v>
                </c:pt>
                <c:pt idx="2">
                  <c:v>545</c:v>
                </c:pt>
                <c:pt idx="3">
                  <c:v>528</c:v>
                </c:pt>
                <c:pt idx="4">
                  <c:v>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D6-476B-A1FC-B983B439E1C8}"/>
            </c:ext>
          </c:extLst>
        </c:ser>
        <c:ser>
          <c:idx val="2"/>
          <c:order val="2"/>
          <c:tx>
            <c:strRef>
              <c:f>'Table 10.19'!$S$11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10.19'!$U$11:$Y$11</c:f>
              <c:numCache>
                <c:formatCode>#,##0</c:formatCode>
                <c:ptCount val="5"/>
                <c:pt idx="0">
                  <c:v>716</c:v>
                </c:pt>
                <c:pt idx="1">
                  <c:v>661</c:v>
                </c:pt>
                <c:pt idx="2">
                  <c:v>628</c:v>
                </c:pt>
                <c:pt idx="3">
                  <c:v>605</c:v>
                </c:pt>
                <c:pt idx="4">
                  <c:v>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D6-476B-A1FC-B983B439E1C8}"/>
            </c:ext>
          </c:extLst>
        </c:ser>
        <c:ser>
          <c:idx val="3"/>
          <c:order val="3"/>
          <c:tx>
            <c:strRef>
              <c:f>'Table 10.19'!$S$12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10.19'!$U$12:$Y$12</c:f>
              <c:numCache>
                <c:formatCode>#,##0</c:formatCode>
                <c:ptCount val="5"/>
                <c:pt idx="0">
                  <c:v>128</c:v>
                </c:pt>
                <c:pt idx="1">
                  <c:v>128</c:v>
                </c:pt>
                <c:pt idx="2">
                  <c:v>130</c:v>
                </c:pt>
                <c:pt idx="3">
                  <c:v>141</c:v>
                </c:pt>
                <c:pt idx="4">
                  <c:v>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9D6-476B-A1FC-B983B439E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10.19'!$S$1</c:f>
              <c:strCache>
                <c:ptCount val="1"/>
                <c:pt idx="0">
                  <c:v>Franklin Harbour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10.19'!$AB$15:$AB$33</c:f>
              <c:numCache>
                <c:formatCode>0.0%</c:formatCode>
                <c:ptCount val="19"/>
                <c:pt idx="0">
                  <c:v>0.14771519659936239</c:v>
                </c:pt>
                <c:pt idx="1">
                  <c:v>1.5940488841657812E-2</c:v>
                </c:pt>
                <c:pt idx="2">
                  <c:v>4.6758767268862911E-2</c:v>
                </c:pt>
                <c:pt idx="3">
                  <c:v>0</c:v>
                </c:pt>
                <c:pt idx="4">
                  <c:v>6.3761955366631248E-2</c:v>
                </c:pt>
                <c:pt idx="5">
                  <c:v>1.2752391073326248E-2</c:v>
                </c:pt>
                <c:pt idx="6">
                  <c:v>6.482465462274177E-2</c:v>
                </c:pt>
                <c:pt idx="7">
                  <c:v>4.1445270988310308E-2</c:v>
                </c:pt>
                <c:pt idx="8">
                  <c:v>5.4197662061636558E-2</c:v>
                </c:pt>
                <c:pt idx="9">
                  <c:v>0</c:v>
                </c:pt>
                <c:pt idx="10">
                  <c:v>5.6323060573857602E-2</c:v>
                </c:pt>
                <c:pt idx="11">
                  <c:v>2.1253985122210415E-2</c:v>
                </c:pt>
                <c:pt idx="12">
                  <c:v>1.7003188097768331E-2</c:v>
                </c:pt>
                <c:pt idx="13">
                  <c:v>4.3570669500531352E-2</c:v>
                </c:pt>
                <c:pt idx="14">
                  <c:v>3.9319872476089264E-2</c:v>
                </c:pt>
                <c:pt idx="15">
                  <c:v>6.1636556854410204E-2</c:v>
                </c:pt>
                <c:pt idx="16">
                  <c:v>8.501594048884166E-2</c:v>
                </c:pt>
                <c:pt idx="17">
                  <c:v>5.3134962805526037E-3</c:v>
                </c:pt>
                <c:pt idx="18">
                  <c:v>3.0818278427205102E-2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AB-4A87-823E-5BBEAA7256A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AB-4A87-823E-5BBEAA725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10.19'!$Y$44:$Y$60</c:f>
              <c:numCache>
                <c:formatCode>#,##0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25</c:v>
                </c:pt>
                <c:pt idx="3">
                  <c:v>32</c:v>
                </c:pt>
                <c:pt idx="4">
                  <c:v>38</c:v>
                </c:pt>
                <c:pt idx="5">
                  <c:v>28</c:v>
                </c:pt>
                <c:pt idx="6">
                  <c:v>38</c:v>
                </c:pt>
                <c:pt idx="7">
                  <c:v>40</c:v>
                </c:pt>
                <c:pt idx="8">
                  <c:v>57</c:v>
                </c:pt>
                <c:pt idx="9">
                  <c:v>51</c:v>
                </c:pt>
                <c:pt idx="10">
                  <c:v>40</c:v>
                </c:pt>
                <c:pt idx="11">
                  <c:v>35</c:v>
                </c:pt>
                <c:pt idx="12">
                  <c:v>33</c:v>
                </c:pt>
                <c:pt idx="13">
                  <c:v>11</c:v>
                </c:pt>
                <c:pt idx="14">
                  <c:v>5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CE-482A-BB02-09C296E79728}"/>
            </c:ext>
          </c:extLst>
        </c:ser>
        <c:ser>
          <c:idx val="1"/>
          <c:order val="1"/>
          <c:tx>
            <c:strRef>
              <c:f>'Table 10.19'!$S$62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10.19'!$Y$63:$Y$79</c:f>
              <c:numCache>
                <c:formatCode>#,##0</c:formatCode>
                <c:ptCount val="17"/>
                <c:pt idx="0">
                  <c:v>0</c:v>
                </c:pt>
                <c:pt idx="1">
                  <c:v>7</c:v>
                </c:pt>
                <c:pt idx="2">
                  <c:v>27</c:v>
                </c:pt>
                <c:pt idx="3">
                  <c:v>26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26</c:v>
                </c:pt>
                <c:pt idx="8">
                  <c:v>55</c:v>
                </c:pt>
                <c:pt idx="9">
                  <c:v>36</c:v>
                </c:pt>
                <c:pt idx="10">
                  <c:v>34</c:v>
                </c:pt>
                <c:pt idx="11">
                  <c:v>34</c:v>
                </c:pt>
                <c:pt idx="12">
                  <c:v>11</c:v>
                </c:pt>
                <c:pt idx="13">
                  <c:v>9</c:v>
                </c:pt>
                <c:pt idx="14">
                  <c:v>0</c:v>
                </c:pt>
                <c:pt idx="15">
                  <c:v>4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CE-482A-BB02-09C296E79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10.19'!$Y$83:$Y$90</c:f>
              <c:numCache>
                <c:formatCode>#,##0</c:formatCode>
                <c:ptCount val="8"/>
                <c:pt idx="0">
                  <c:v>33</c:v>
                </c:pt>
                <c:pt idx="1">
                  <c:v>13</c:v>
                </c:pt>
                <c:pt idx="2">
                  <c:v>53</c:v>
                </c:pt>
                <c:pt idx="3">
                  <c:v>9</c:v>
                </c:pt>
                <c:pt idx="4">
                  <c:v>0</c:v>
                </c:pt>
                <c:pt idx="5">
                  <c:v>10</c:v>
                </c:pt>
                <c:pt idx="6">
                  <c:v>53</c:v>
                </c:pt>
                <c:pt idx="7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E2-4B08-B5ED-5BE54046CCBA}"/>
            </c:ext>
          </c:extLst>
        </c:ser>
        <c:ser>
          <c:idx val="1"/>
          <c:order val="1"/>
          <c:tx>
            <c:strRef>
              <c:f>'Table 10.19'!$S$92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10.19'!$Y$93:$Y$100</c:f>
              <c:numCache>
                <c:formatCode>#,##0</c:formatCode>
                <c:ptCount val="8"/>
                <c:pt idx="0">
                  <c:v>24</c:v>
                </c:pt>
                <c:pt idx="1">
                  <c:v>36</c:v>
                </c:pt>
                <c:pt idx="2">
                  <c:v>4</c:v>
                </c:pt>
                <c:pt idx="3">
                  <c:v>40</c:v>
                </c:pt>
                <c:pt idx="4">
                  <c:v>34</c:v>
                </c:pt>
                <c:pt idx="5">
                  <c:v>22</c:v>
                </c:pt>
                <c:pt idx="6">
                  <c:v>7</c:v>
                </c:pt>
                <c:pt idx="7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E2-4B08-B5ED-5BE54046C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10.19'!$S$1</c:f>
              <c:strCache>
                <c:ptCount val="1"/>
                <c:pt idx="0">
                  <c:v>Franklin Harbour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10.19'!$U$8:$Y$8</c:f>
              <c:numCache>
                <c:formatCode>#,##0</c:formatCode>
                <c:ptCount val="5"/>
                <c:pt idx="0">
                  <c:v>32962.5</c:v>
                </c:pt>
                <c:pt idx="1">
                  <c:v>30039</c:v>
                </c:pt>
                <c:pt idx="2">
                  <c:v>31099</c:v>
                </c:pt>
                <c:pt idx="3">
                  <c:v>34525</c:v>
                </c:pt>
                <c:pt idx="4">
                  <c:v>30162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40-4DBF-AE5E-03EDC7D53E7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40-4DBF-AE5E-03EDC7D53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10.19'!$T$4:$Z$4</c:f>
              <c:numCache>
                <c:formatCode>#,##0</c:formatCode>
                <c:ptCount val="7"/>
                <c:pt idx="0">
                  <c:v>717</c:v>
                </c:pt>
                <c:pt idx="1">
                  <c:v>841</c:v>
                </c:pt>
                <c:pt idx="2">
                  <c:v>787</c:v>
                </c:pt>
                <c:pt idx="3">
                  <c:v>752</c:v>
                </c:pt>
                <c:pt idx="4">
                  <c:v>746</c:v>
                </c:pt>
                <c:pt idx="5">
                  <c:v>798</c:v>
                </c:pt>
                <c:pt idx="6">
                  <c:v>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98-4912-80AE-C42307D3CEFD}"/>
            </c:ext>
          </c:extLst>
        </c:ser>
        <c:ser>
          <c:idx val="1"/>
          <c:order val="1"/>
          <c:tx>
            <c:strRef>
              <c:f>'Table 10.19'!$S$7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10.19'!$T$7:$Z$7</c:f>
              <c:numCache>
                <c:formatCode>#,##0</c:formatCode>
                <c:ptCount val="7"/>
                <c:pt idx="0">
                  <c:v>497</c:v>
                </c:pt>
                <c:pt idx="1">
                  <c:v>525</c:v>
                </c:pt>
                <c:pt idx="2">
                  <c:v>525</c:v>
                </c:pt>
                <c:pt idx="3">
                  <c:v>545</c:v>
                </c:pt>
                <c:pt idx="4">
                  <c:v>528</c:v>
                </c:pt>
                <c:pt idx="5">
                  <c:v>540</c:v>
                </c:pt>
                <c:pt idx="6">
                  <c:v>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98-4912-80AE-C42307D3CEFD}"/>
            </c:ext>
          </c:extLst>
        </c:ser>
        <c:ser>
          <c:idx val="2"/>
          <c:order val="2"/>
          <c:tx>
            <c:strRef>
              <c:f>'Table 10.19'!$S$11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10.19'!$T$11:$Z$11</c:f>
              <c:numCache>
                <c:formatCode>#,##0</c:formatCode>
                <c:ptCount val="7"/>
                <c:pt idx="0">
                  <c:v>595</c:v>
                </c:pt>
                <c:pt idx="1">
                  <c:v>716</c:v>
                </c:pt>
                <c:pt idx="2">
                  <c:v>661</c:v>
                </c:pt>
                <c:pt idx="3">
                  <c:v>628</c:v>
                </c:pt>
                <c:pt idx="4">
                  <c:v>605</c:v>
                </c:pt>
                <c:pt idx="5">
                  <c:v>640</c:v>
                </c:pt>
                <c:pt idx="6">
                  <c:v>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98-4912-80AE-C42307D3CEFD}"/>
            </c:ext>
          </c:extLst>
        </c:ser>
        <c:ser>
          <c:idx val="3"/>
          <c:order val="3"/>
          <c:tx>
            <c:strRef>
              <c:f>'Table 10.19'!$S$12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10.19'!$T$12:$Z$12</c:f>
              <c:numCache>
                <c:formatCode>#,##0</c:formatCode>
                <c:ptCount val="7"/>
                <c:pt idx="0">
                  <c:v>126</c:v>
                </c:pt>
                <c:pt idx="1">
                  <c:v>128</c:v>
                </c:pt>
                <c:pt idx="2">
                  <c:v>128</c:v>
                </c:pt>
                <c:pt idx="3">
                  <c:v>130</c:v>
                </c:pt>
                <c:pt idx="4">
                  <c:v>141</c:v>
                </c:pt>
                <c:pt idx="5">
                  <c:v>158</c:v>
                </c:pt>
                <c:pt idx="6">
                  <c:v>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98-4912-80AE-C42307D3C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10.19'!$S$1</c:f>
              <c:strCache>
                <c:ptCount val="1"/>
                <c:pt idx="0">
                  <c:v>Franklin Harbour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10.19'!$AB$15:$AB$33</c:f>
              <c:numCache>
                <c:formatCode>0.0%</c:formatCode>
                <c:ptCount val="19"/>
                <c:pt idx="0">
                  <c:v>0.14771519659936239</c:v>
                </c:pt>
                <c:pt idx="1">
                  <c:v>1.5940488841657812E-2</c:v>
                </c:pt>
                <c:pt idx="2">
                  <c:v>4.6758767268862911E-2</c:v>
                </c:pt>
                <c:pt idx="3">
                  <c:v>0</c:v>
                </c:pt>
                <c:pt idx="4">
                  <c:v>6.3761955366631248E-2</c:v>
                </c:pt>
                <c:pt idx="5">
                  <c:v>1.2752391073326248E-2</c:v>
                </c:pt>
                <c:pt idx="6">
                  <c:v>6.482465462274177E-2</c:v>
                </c:pt>
                <c:pt idx="7">
                  <c:v>4.1445270988310308E-2</c:v>
                </c:pt>
                <c:pt idx="8">
                  <c:v>5.4197662061636558E-2</c:v>
                </c:pt>
                <c:pt idx="9">
                  <c:v>0</c:v>
                </c:pt>
                <c:pt idx="10">
                  <c:v>5.6323060573857602E-2</c:v>
                </c:pt>
                <c:pt idx="11">
                  <c:v>2.1253985122210415E-2</c:v>
                </c:pt>
                <c:pt idx="12">
                  <c:v>1.7003188097768331E-2</c:v>
                </c:pt>
                <c:pt idx="13">
                  <c:v>4.3570669500531352E-2</c:v>
                </c:pt>
                <c:pt idx="14">
                  <c:v>3.9319872476089264E-2</c:v>
                </c:pt>
                <c:pt idx="15">
                  <c:v>6.1636556854410204E-2</c:v>
                </c:pt>
                <c:pt idx="16">
                  <c:v>8.501594048884166E-2</c:v>
                </c:pt>
                <c:pt idx="17">
                  <c:v>5.3134962805526037E-3</c:v>
                </c:pt>
                <c:pt idx="18">
                  <c:v>3.0818278427205102E-2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87-44E9-A302-963B1E0DEA4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87-44E9-A302-963B1E0DE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10.19'!$Z$44:$Z$60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30</c:v>
                </c:pt>
                <c:pt idx="3">
                  <c:v>39</c:v>
                </c:pt>
                <c:pt idx="4">
                  <c:v>40</c:v>
                </c:pt>
                <c:pt idx="5">
                  <c:v>42</c:v>
                </c:pt>
                <c:pt idx="6">
                  <c:v>35</c:v>
                </c:pt>
                <c:pt idx="7">
                  <c:v>34</c:v>
                </c:pt>
                <c:pt idx="8">
                  <c:v>52</c:v>
                </c:pt>
                <c:pt idx="9">
                  <c:v>56</c:v>
                </c:pt>
                <c:pt idx="10">
                  <c:v>59</c:v>
                </c:pt>
                <c:pt idx="11">
                  <c:v>41</c:v>
                </c:pt>
                <c:pt idx="12">
                  <c:v>41</c:v>
                </c:pt>
                <c:pt idx="13">
                  <c:v>9</c:v>
                </c:pt>
                <c:pt idx="14">
                  <c:v>8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64-4DBD-AD5D-CAECA0B9A68D}"/>
            </c:ext>
          </c:extLst>
        </c:ser>
        <c:ser>
          <c:idx val="1"/>
          <c:order val="1"/>
          <c:tx>
            <c:strRef>
              <c:f>'Table 10.19'!$S$62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10.19'!$Z$63:$Z$79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21</c:v>
                </c:pt>
                <c:pt idx="3">
                  <c:v>19</c:v>
                </c:pt>
                <c:pt idx="4">
                  <c:v>45</c:v>
                </c:pt>
                <c:pt idx="5">
                  <c:v>30</c:v>
                </c:pt>
                <c:pt idx="6">
                  <c:v>34</c:v>
                </c:pt>
                <c:pt idx="7">
                  <c:v>35</c:v>
                </c:pt>
                <c:pt idx="8">
                  <c:v>51</c:v>
                </c:pt>
                <c:pt idx="9">
                  <c:v>46</c:v>
                </c:pt>
                <c:pt idx="10">
                  <c:v>40</c:v>
                </c:pt>
                <c:pt idx="11">
                  <c:v>41</c:v>
                </c:pt>
                <c:pt idx="12">
                  <c:v>21</c:v>
                </c:pt>
                <c:pt idx="13">
                  <c:v>10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64-4DBD-AD5D-CAECA0B9A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10.19'!$Z$83:$Z$90</c:f>
              <c:numCache>
                <c:formatCode>#,##0</c:formatCode>
                <c:ptCount val="8"/>
                <c:pt idx="0">
                  <c:v>42</c:v>
                </c:pt>
                <c:pt idx="1">
                  <c:v>15</c:v>
                </c:pt>
                <c:pt idx="2">
                  <c:v>50</c:v>
                </c:pt>
                <c:pt idx="3">
                  <c:v>9</c:v>
                </c:pt>
                <c:pt idx="4">
                  <c:v>2</c:v>
                </c:pt>
                <c:pt idx="5">
                  <c:v>11</c:v>
                </c:pt>
                <c:pt idx="6">
                  <c:v>60</c:v>
                </c:pt>
                <c:pt idx="7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83-4C15-9482-CBF584DC0573}"/>
            </c:ext>
          </c:extLst>
        </c:ser>
        <c:ser>
          <c:idx val="1"/>
          <c:order val="1"/>
          <c:tx>
            <c:strRef>
              <c:f>'Table 10.19'!$S$92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10.19'!$Z$93:$Z$100</c:f>
              <c:numCache>
                <c:formatCode>#,##0</c:formatCode>
                <c:ptCount val="8"/>
                <c:pt idx="0">
                  <c:v>19</c:v>
                </c:pt>
                <c:pt idx="1">
                  <c:v>49</c:v>
                </c:pt>
                <c:pt idx="2">
                  <c:v>7</c:v>
                </c:pt>
                <c:pt idx="3">
                  <c:v>44</c:v>
                </c:pt>
                <c:pt idx="4">
                  <c:v>40</c:v>
                </c:pt>
                <c:pt idx="5">
                  <c:v>25</c:v>
                </c:pt>
                <c:pt idx="6">
                  <c:v>7</c:v>
                </c:pt>
                <c:pt idx="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83-4C15-9482-CBF584DC0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10.2'!$Z$83:$Z$90</c:f>
              <c:numCache>
                <c:formatCode>#,##0</c:formatCode>
                <c:ptCount val="8"/>
                <c:pt idx="0">
                  <c:v>1688</c:v>
                </c:pt>
                <c:pt idx="1">
                  <c:v>2328</c:v>
                </c:pt>
                <c:pt idx="2">
                  <c:v>1690</c:v>
                </c:pt>
                <c:pt idx="3">
                  <c:v>735</c:v>
                </c:pt>
                <c:pt idx="4">
                  <c:v>532</c:v>
                </c:pt>
                <c:pt idx="5">
                  <c:v>554</c:v>
                </c:pt>
                <c:pt idx="6">
                  <c:v>577</c:v>
                </c:pt>
                <c:pt idx="7">
                  <c:v>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62-4E64-BC9A-2B245DC7DBF5}"/>
            </c:ext>
          </c:extLst>
        </c:ser>
        <c:ser>
          <c:idx val="1"/>
          <c:order val="1"/>
          <c:tx>
            <c:strRef>
              <c:f>'Table 10.2'!$S$92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10.2'!$Z$93:$Z$100</c:f>
              <c:numCache>
                <c:formatCode>#,##0</c:formatCode>
                <c:ptCount val="8"/>
                <c:pt idx="0">
                  <c:v>1030</c:v>
                </c:pt>
                <c:pt idx="1">
                  <c:v>3104</c:v>
                </c:pt>
                <c:pt idx="2">
                  <c:v>320</c:v>
                </c:pt>
                <c:pt idx="3">
                  <c:v>1394</c:v>
                </c:pt>
                <c:pt idx="4">
                  <c:v>1886</c:v>
                </c:pt>
                <c:pt idx="5">
                  <c:v>910</c:v>
                </c:pt>
                <c:pt idx="6">
                  <c:v>54</c:v>
                </c:pt>
                <c:pt idx="7">
                  <c:v>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62-4E64-BC9A-2B245DC7D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10.19'!$S$1</c:f>
              <c:strCache>
                <c:ptCount val="1"/>
                <c:pt idx="0">
                  <c:v>Franklin Harbour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10.19'!$T$8:$Z$8</c:f>
              <c:numCache>
                <c:formatCode>#,##0</c:formatCode>
                <c:ptCount val="7"/>
                <c:pt idx="0">
                  <c:v>29907.84</c:v>
                </c:pt>
                <c:pt idx="1">
                  <c:v>32962.5</c:v>
                </c:pt>
                <c:pt idx="2">
                  <c:v>30039</c:v>
                </c:pt>
                <c:pt idx="3">
                  <c:v>31099</c:v>
                </c:pt>
                <c:pt idx="4">
                  <c:v>34525</c:v>
                </c:pt>
                <c:pt idx="5">
                  <c:v>30162</c:v>
                </c:pt>
                <c:pt idx="6">
                  <c:v>31516.5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FA-4B81-9EEB-846DD410A6D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FA-4B81-9EEB-846DD410A6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10.20'!$U$4:$Y$4</c:f>
              <c:numCache>
                <c:formatCode>#,##0</c:formatCode>
                <c:ptCount val="5"/>
                <c:pt idx="0">
                  <c:v>14854</c:v>
                </c:pt>
                <c:pt idx="1">
                  <c:v>15134</c:v>
                </c:pt>
                <c:pt idx="2">
                  <c:v>15214</c:v>
                </c:pt>
                <c:pt idx="3">
                  <c:v>15283</c:v>
                </c:pt>
                <c:pt idx="4">
                  <c:v>16240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C4-4ECA-A727-BD90E29A52E7}"/>
            </c:ext>
          </c:extLst>
        </c:ser>
        <c:ser>
          <c:idx val="1"/>
          <c:order val="1"/>
          <c:tx>
            <c:strRef>
              <c:f>'Table 10.20'!$S$7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10.20'!$U$7:$Y$7</c:f>
              <c:numCache>
                <c:formatCode>#,##0</c:formatCode>
                <c:ptCount val="5"/>
                <c:pt idx="0">
                  <c:v>10947</c:v>
                </c:pt>
                <c:pt idx="1">
                  <c:v>11134</c:v>
                </c:pt>
                <c:pt idx="2">
                  <c:v>11252</c:v>
                </c:pt>
                <c:pt idx="3">
                  <c:v>11475</c:v>
                </c:pt>
                <c:pt idx="4">
                  <c:v>11952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C4-4ECA-A727-BD90E29A52E7}"/>
            </c:ext>
          </c:extLst>
        </c:ser>
        <c:ser>
          <c:idx val="2"/>
          <c:order val="2"/>
          <c:tx>
            <c:strRef>
              <c:f>'Table 10.20'!$S$11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10.20'!$U$11:$Y$11</c:f>
              <c:numCache>
                <c:formatCode>#,##0</c:formatCode>
                <c:ptCount val="5"/>
                <c:pt idx="0">
                  <c:v>13445</c:v>
                </c:pt>
                <c:pt idx="1">
                  <c:v>13757</c:v>
                </c:pt>
                <c:pt idx="2">
                  <c:v>13858</c:v>
                </c:pt>
                <c:pt idx="3">
                  <c:v>13906</c:v>
                </c:pt>
                <c:pt idx="4">
                  <c:v>14829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C4-4ECA-A727-BD90E29A52E7}"/>
            </c:ext>
          </c:extLst>
        </c:ser>
        <c:ser>
          <c:idx val="3"/>
          <c:order val="3"/>
          <c:tx>
            <c:strRef>
              <c:f>'Table 10.20'!$S$12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10.20'!$U$12:$Y$12</c:f>
              <c:numCache>
                <c:formatCode>#,##0</c:formatCode>
                <c:ptCount val="5"/>
                <c:pt idx="0">
                  <c:v>1410</c:v>
                </c:pt>
                <c:pt idx="1">
                  <c:v>1375</c:v>
                </c:pt>
                <c:pt idx="2">
                  <c:v>1353</c:v>
                </c:pt>
                <c:pt idx="3">
                  <c:v>1380</c:v>
                </c:pt>
                <c:pt idx="4">
                  <c:v>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C4-4ECA-A727-BD90E29A5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10.20'!$S$1</c:f>
              <c:strCache>
                <c:ptCount val="1"/>
                <c:pt idx="0">
                  <c:v>Gawler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10.20'!$AB$15:$AB$33</c:f>
              <c:numCache>
                <c:formatCode>0.0%</c:formatCode>
                <c:ptCount val="19"/>
                <c:pt idx="0">
                  <c:v>1.9493985897967647E-2</c:v>
                </c:pt>
                <c:pt idx="1">
                  <c:v>7.0510161758606388E-3</c:v>
                </c:pt>
                <c:pt idx="2">
                  <c:v>8.0642294246607807E-2</c:v>
                </c:pt>
                <c:pt idx="3">
                  <c:v>6.5769982816851333E-3</c:v>
                </c:pt>
                <c:pt idx="4">
                  <c:v>7.9101736090537417E-2</c:v>
                </c:pt>
                <c:pt idx="5">
                  <c:v>4.14765657403567E-2</c:v>
                </c:pt>
                <c:pt idx="6">
                  <c:v>0.10309889198317236</c:v>
                </c:pt>
                <c:pt idx="7">
                  <c:v>5.4038039936007587E-2</c:v>
                </c:pt>
                <c:pt idx="8">
                  <c:v>4.5683474551164303E-2</c:v>
                </c:pt>
                <c:pt idx="9">
                  <c:v>5.1549445991586184E-3</c:v>
                </c:pt>
                <c:pt idx="10">
                  <c:v>2.9211352728565503E-2</c:v>
                </c:pt>
                <c:pt idx="11">
                  <c:v>1.7301653137405937E-2</c:v>
                </c:pt>
                <c:pt idx="12">
                  <c:v>4.6868519286603072E-2</c:v>
                </c:pt>
                <c:pt idx="13">
                  <c:v>9.1959471470047988E-2</c:v>
                </c:pt>
                <c:pt idx="14">
                  <c:v>6.8910351365764053E-2</c:v>
                </c:pt>
                <c:pt idx="15">
                  <c:v>8.3604906085204711E-2</c:v>
                </c:pt>
                <c:pt idx="16">
                  <c:v>0.12389642709012265</c:v>
                </c:pt>
                <c:pt idx="17">
                  <c:v>1.2146708538247319E-2</c:v>
                </c:pt>
                <c:pt idx="18">
                  <c:v>3.7269656929549089E-2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F0-4BC8-A422-A258FB89EA6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F0-4BC8-A422-A258FB89E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10.20'!$Y$44:$Y$60</c:f>
              <c:numCache>
                <c:formatCode>#,##0</c:formatCode>
                <c:ptCount val="17"/>
                <c:pt idx="0">
                  <c:v>9</c:v>
                </c:pt>
                <c:pt idx="1">
                  <c:v>134</c:v>
                </c:pt>
                <c:pt idx="2">
                  <c:v>539</c:v>
                </c:pt>
                <c:pt idx="3">
                  <c:v>853</c:v>
                </c:pt>
                <c:pt idx="4">
                  <c:v>1014</c:v>
                </c:pt>
                <c:pt idx="5">
                  <c:v>932</c:v>
                </c:pt>
                <c:pt idx="6">
                  <c:v>764</c:v>
                </c:pt>
                <c:pt idx="7">
                  <c:v>746</c:v>
                </c:pt>
                <c:pt idx="8">
                  <c:v>790</c:v>
                </c:pt>
                <c:pt idx="9">
                  <c:v>792</c:v>
                </c:pt>
                <c:pt idx="10">
                  <c:v>768</c:v>
                </c:pt>
                <c:pt idx="11">
                  <c:v>524</c:v>
                </c:pt>
                <c:pt idx="12">
                  <c:v>269</c:v>
                </c:pt>
                <c:pt idx="13">
                  <c:v>72</c:v>
                </c:pt>
                <c:pt idx="14">
                  <c:v>36</c:v>
                </c:pt>
                <c:pt idx="15">
                  <c:v>16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84-4F33-AF3F-50F48EF2B756}"/>
            </c:ext>
          </c:extLst>
        </c:ser>
        <c:ser>
          <c:idx val="1"/>
          <c:order val="1"/>
          <c:tx>
            <c:strRef>
              <c:f>'Table 10.20'!$S$62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10.20'!$Y$63:$Y$79</c:f>
              <c:numCache>
                <c:formatCode>#,##0</c:formatCode>
                <c:ptCount val="17"/>
                <c:pt idx="0">
                  <c:v>5</c:v>
                </c:pt>
                <c:pt idx="1">
                  <c:v>166</c:v>
                </c:pt>
                <c:pt idx="2">
                  <c:v>553</c:v>
                </c:pt>
                <c:pt idx="3">
                  <c:v>875</c:v>
                </c:pt>
                <c:pt idx="4">
                  <c:v>830</c:v>
                </c:pt>
                <c:pt idx="5">
                  <c:v>780</c:v>
                </c:pt>
                <c:pt idx="6">
                  <c:v>704</c:v>
                </c:pt>
                <c:pt idx="7">
                  <c:v>744</c:v>
                </c:pt>
                <c:pt idx="8">
                  <c:v>910</c:v>
                </c:pt>
                <c:pt idx="9">
                  <c:v>834</c:v>
                </c:pt>
                <c:pt idx="10">
                  <c:v>814</c:v>
                </c:pt>
                <c:pt idx="11">
                  <c:v>472</c:v>
                </c:pt>
                <c:pt idx="12">
                  <c:v>152</c:v>
                </c:pt>
                <c:pt idx="13">
                  <c:v>66</c:v>
                </c:pt>
                <c:pt idx="14">
                  <c:v>28</c:v>
                </c:pt>
                <c:pt idx="15">
                  <c:v>25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84-4F33-AF3F-50F48EF2B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10.20'!$Y$83:$Y$90</c:f>
              <c:numCache>
                <c:formatCode>#,##0</c:formatCode>
                <c:ptCount val="8"/>
                <c:pt idx="0">
                  <c:v>609</c:v>
                </c:pt>
                <c:pt idx="1">
                  <c:v>559</c:v>
                </c:pt>
                <c:pt idx="2">
                  <c:v>1176</c:v>
                </c:pt>
                <c:pt idx="3">
                  <c:v>370</c:v>
                </c:pt>
                <c:pt idx="4">
                  <c:v>284</c:v>
                </c:pt>
                <c:pt idx="5">
                  <c:v>349</c:v>
                </c:pt>
                <c:pt idx="6">
                  <c:v>728</c:v>
                </c:pt>
                <c:pt idx="7">
                  <c:v>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03-473C-8F15-925BC62721C8}"/>
            </c:ext>
          </c:extLst>
        </c:ser>
        <c:ser>
          <c:idx val="1"/>
          <c:order val="1"/>
          <c:tx>
            <c:strRef>
              <c:f>'Table 10.20'!$S$92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10.20'!$Y$93:$Y$100</c:f>
              <c:numCache>
                <c:formatCode>#,##0</c:formatCode>
                <c:ptCount val="8"/>
                <c:pt idx="0">
                  <c:v>429</c:v>
                </c:pt>
                <c:pt idx="1">
                  <c:v>992</c:v>
                </c:pt>
                <c:pt idx="2">
                  <c:v>206</c:v>
                </c:pt>
                <c:pt idx="3">
                  <c:v>1098</c:v>
                </c:pt>
                <c:pt idx="4">
                  <c:v>1087</c:v>
                </c:pt>
                <c:pt idx="5">
                  <c:v>659</c:v>
                </c:pt>
                <c:pt idx="6">
                  <c:v>65</c:v>
                </c:pt>
                <c:pt idx="7">
                  <c:v>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03-473C-8F15-925BC6272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10.20'!$S$1</c:f>
              <c:strCache>
                <c:ptCount val="1"/>
                <c:pt idx="0">
                  <c:v>Gawler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10.20'!$U$8:$Y$8</c:f>
              <c:numCache>
                <c:formatCode>#,##0</c:formatCode>
                <c:ptCount val="5"/>
                <c:pt idx="0">
                  <c:v>39231.61</c:v>
                </c:pt>
                <c:pt idx="1">
                  <c:v>39592.379999999997</c:v>
                </c:pt>
                <c:pt idx="2">
                  <c:v>41444.5</c:v>
                </c:pt>
                <c:pt idx="3">
                  <c:v>43225.01</c:v>
                </c:pt>
                <c:pt idx="4">
                  <c:v>43851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46-4053-8846-E038580F9B4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46-4053-8846-E038580F9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10.20'!$T$4:$Z$4</c:f>
              <c:numCache>
                <c:formatCode>#,##0</c:formatCode>
                <c:ptCount val="7"/>
                <c:pt idx="0">
                  <c:v>14757</c:v>
                </c:pt>
                <c:pt idx="1">
                  <c:v>14854</c:v>
                </c:pt>
                <c:pt idx="2">
                  <c:v>15134</c:v>
                </c:pt>
                <c:pt idx="3">
                  <c:v>15214</c:v>
                </c:pt>
                <c:pt idx="4">
                  <c:v>15283</c:v>
                </c:pt>
                <c:pt idx="5">
                  <c:v>16240</c:v>
                </c:pt>
                <c:pt idx="6">
                  <c:v>16877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80-4487-9F6A-04BC40A48B5A}"/>
            </c:ext>
          </c:extLst>
        </c:ser>
        <c:ser>
          <c:idx val="1"/>
          <c:order val="1"/>
          <c:tx>
            <c:strRef>
              <c:f>'Table 10.20'!$S$7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10.20'!$T$7:$Z$7</c:f>
              <c:numCache>
                <c:formatCode>#,##0</c:formatCode>
                <c:ptCount val="7"/>
                <c:pt idx="0">
                  <c:v>10827</c:v>
                </c:pt>
                <c:pt idx="1">
                  <c:v>10947</c:v>
                </c:pt>
                <c:pt idx="2">
                  <c:v>11134</c:v>
                </c:pt>
                <c:pt idx="3">
                  <c:v>11252</c:v>
                </c:pt>
                <c:pt idx="4">
                  <c:v>11475</c:v>
                </c:pt>
                <c:pt idx="5">
                  <c:v>11952</c:v>
                </c:pt>
                <c:pt idx="6">
                  <c:v>12422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80-4487-9F6A-04BC40A48B5A}"/>
            </c:ext>
          </c:extLst>
        </c:ser>
        <c:ser>
          <c:idx val="2"/>
          <c:order val="2"/>
          <c:tx>
            <c:strRef>
              <c:f>'Table 10.20'!$S$11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10.20'!$T$11:$Z$11</c:f>
              <c:numCache>
                <c:formatCode>#,##0</c:formatCode>
                <c:ptCount val="7"/>
                <c:pt idx="0">
                  <c:v>13230</c:v>
                </c:pt>
                <c:pt idx="1">
                  <c:v>13445</c:v>
                </c:pt>
                <c:pt idx="2">
                  <c:v>13757</c:v>
                </c:pt>
                <c:pt idx="3">
                  <c:v>13858</c:v>
                </c:pt>
                <c:pt idx="4">
                  <c:v>13906</c:v>
                </c:pt>
                <c:pt idx="5">
                  <c:v>14829</c:v>
                </c:pt>
                <c:pt idx="6">
                  <c:v>15401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80-4487-9F6A-04BC40A48B5A}"/>
            </c:ext>
          </c:extLst>
        </c:ser>
        <c:ser>
          <c:idx val="3"/>
          <c:order val="3"/>
          <c:tx>
            <c:strRef>
              <c:f>'Table 10.20'!$S$12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10.20'!$T$12:$Z$12</c:f>
              <c:numCache>
                <c:formatCode>#,##0</c:formatCode>
                <c:ptCount val="7"/>
                <c:pt idx="0">
                  <c:v>1528</c:v>
                </c:pt>
                <c:pt idx="1">
                  <c:v>1410</c:v>
                </c:pt>
                <c:pt idx="2">
                  <c:v>1375</c:v>
                </c:pt>
                <c:pt idx="3">
                  <c:v>1353</c:v>
                </c:pt>
                <c:pt idx="4">
                  <c:v>1380</c:v>
                </c:pt>
                <c:pt idx="5">
                  <c:v>1411</c:v>
                </c:pt>
                <c:pt idx="6">
                  <c:v>1475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80-4487-9F6A-04BC40A48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10.20'!$S$1</c:f>
              <c:strCache>
                <c:ptCount val="1"/>
                <c:pt idx="0">
                  <c:v>Gawler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10.20'!$AB$15:$AB$33</c:f>
              <c:numCache>
                <c:formatCode>0.0%</c:formatCode>
                <c:ptCount val="19"/>
                <c:pt idx="0">
                  <c:v>1.9493985897967647E-2</c:v>
                </c:pt>
                <c:pt idx="1">
                  <c:v>7.0510161758606388E-3</c:v>
                </c:pt>
                <c:pt idx="2">
                  <c:v>8.0642294246607807E-2</c:v>
                </c:pt>
                <c:pt idx="3">
                  <c:v>6.5769982816851333E-3</c:v>
                </c:pt>
                <c:pt idx="4">
                  <c:v>7.9101736090537417E-2</c:v>
                </c:pt>
                <c:pt idx="5">
                  <c:v>4.14765657403567E-2</c:v>
                </c:pt>
                <c:pt idx="6">
                  <c:v>0.10309889198317236</c:v>
                </c:pt>
                <c:pt idx="7">
                  <c:v>5.4038039936007587E-2</c:v>
                </c:pt>
                <c:pt idx="8">
                  <c:v>4.5683474551164303E-2</c:v>
                </c:pt>
                <c:pt idx="9">
                  <c:v>5.1549445991586184E-3</c:v>
                </c:pt>
                <c:pt idx="10">
                  <c:v>2.9211352728565503E-2</c:v>
                </c:pt>
                <c:pt idx="11">
                  <c:v>1.7301653137405937E-2</c:v>
                </c:pt>
                <c:pt idx="12">
                  <c:v>4.6868519286603072E-2</c:v>
                </c:pt>
                <c:pt idx="13">
                  <c:v>9.1959471470047988E-2</c:v>
                </c:pt>
                <c:pt idx="14">
                  <c:v>6.8910351365764053E-2</c:v>
                </c:pt>
                <c:pt idx="15">
                  <c:v>8.3604906085204711E-2</c:v>
                </c:pt>
                <c:pt idx="16">
                  <c:v>0.12389642709012265</c:v>
                </c:pt>
                <c:pt idx="17">
                  <c:v>1.2146708538247319E-2</c:v>
                </c:pt>
                <c:pt idx="18">
                  <c:v>3.7269656929549089E-2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91-4C7A-9412-99F75143135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91-4C7A-9412-99F751431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10.20'!$Z$44:$Z$60</c:f>
              <c:numCache>
                <c:formatCode>#,##0</c:formatCode>
                <c:ptCount val="17"/>
                <c:pt idx="0">
                  <c:v>3</c:v>
                </c:pt>
                <c:pt idx="1">
                  <c:v>153</c:v>
                </c:pt>
                <c:pt idx="2">
                  <c:v>547</c:v>
                </c:pt>
                <c:pt idx="3">
                  <c:v>851</c:v>
                </c:pt>
                <c:pt idx="4">
                  <c:v>1009</c:v>
                </c:pt>
                <c:pt idx="5">
                  <c:v>990</c:v>
                </c:pt>
                <c:pt idx="6">
                  <c:v>815</c:v>
                </c:pt>
                <c:pt idx="7">
                  <c:v>734</c:v>
                </c:pt>
                <c:pt idx="8">
                  <c:v>860</c:v>
                </c:pt>
                <c:pt idx="9">
                  <c:v>825</c:v>
                </c:pt>
                <c:pt idx="10">
                  <c:v>776</c:v>
                </c:pt>
                <c:pt idx="11">
                  <c:v>581</c:v>
                </c:pt>
                <c:pt idx="12">
                  <c:v>277</c:v>
                </c:pt>
                <c:pt idx="13">
                  <c:v>93</c:v>
                </c:pt>
                <c:pt idx="14">
                  <c:v>32</c:v>
                </c:pt>
                <c:pt idx="15">
                  <c:v>19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49-4879-A074-9056B76C29BF}"/>
            </c:ext>
          </c:extLst>
        </c:ser>
        <c:ser>
          <c:idx val="1"/>
          <c:order val="1"/>
          <c:tx>
            <c:strRef>
              <c:f>'Table 10.20'!$S$62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10.20'!$Z$63:$Z$79</c:f>
              <c:numCache>
                <c:formatCode>#,##0</c:formatCode>
                <c:ptCount val="17"/>
                <c:pt idx="0">
                  <c:v>12</c:v>
                </c:pt>
                <c:pt idx="1">
                  <c:v>191</c:v>
                </c:pt>
                <c:pt idx="2">
                  <c:v>563</c:v>
                </c:pt>
                <c:pt idx="3">
                  <c:v>910</c:v>
                </c:pt>
                <c:pt idx="4">
                  <c:v>855</c:v>
                </c:pt>
                <c:pt idx="5">
                  <c:v>812</c:v>
                </c:pt>
                <c:pt idx="6">
                  <c:v>757</c:v>
                </c:pt>
                <c:pt idx="7">
                  <c:v>707</c:v>
                </c:pt>
                <c:pt idx="8">
                  <c:v>930</c:v>
                </c:pt>
                <c:pt idx="9">
                  <c:v>865</c:v>
                </c:pt>
                <c:pt idx="10">
                  <c:v>832</c:v>
                </c:pt>
                <c:pt idx="11">
                  <c:v>517</c:v>
                </c:pt>
                <c:pt idx="12">
                  <c:v>183</c:v>
                </c:pt>
                <c:pt idx="13">
                  <c:v>68</c:v>
                </c:pt>
                <c:pt idx="14">
                  <c:v>27</c:v>
                </c:pt>
                <c:pt idx="15">
                  <c:v>23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49-4879-A074-9056B76C2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10.20'!$Z$83:$Z$90</c:f>
              <c:numCache>
                <c:formatCode>#,##0</c:formatCode>
                <c:ptCount val="8"/>
                <c:pt idx="0">
                  <c:v>617</c:v>
                </c:pt>
                <c:pt idx="1">
                  <c:v>590</c:v>
                </c:pt>
                <c:pt idx="2">
                  <c:v>1250</c:v>
                </c:pt>
                <c:pt idx="3">
                  <c:v>410</c:v>
                </c:pt>
                <c:pt idx="4">
                  <c:v>292</c:v>
                </c:pt>
                <c:pt idx="5">
                  <c:v>359</c:v>
                </c:pt>
                <c:pt idx="6">
                  <c:v>781</c:v>
                </c:pt>
                <c:pt idx="7">
                  <c:v>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D2-4EB9-AC54-87975C5CFC7B}"/>
            </c:ext>
          </c:extLst>
        </c:ser>
        <c:ser>
          <c:idx val="1"/>
          <c:order val="1"/>
          <c:tx>
            <c:strRef>
              <c:f>'Table 10.20'!$S$92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10.20'!$Z$93:$Z$100</c:f>
              <c:numCache>
                <c:formatCode>#,##0</c:formatCode>
                <c:ptCount val="8"/>
                <c:pt idx="0">
                  <c:v>465</c:v>
                </c:pt>
                <c:pt idx="1">
                  <c:v>1043</c:v>
                </c:pt>
                <c:pt idx="2">
                  <c:v>213</c:v>
                </c:pt>
                <c:pt idx="3">
                  <c:v>1140</c:v>
                </c:pt>
                <c:pt idx="4">
                  <c:v>1137</c:v>
                </c:pt>
                <c:pt idx="5">
                  <c:v>712</c:v>
                </c:pt>
                <c:pt idx="6">
                  <c:v>70</c:v>
                </c:pt>
                <c:pt idx="7">
                  <c:v>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D2-4EB9-AC54-87975C5CF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10.1'!$S$1</c:f>
              <c:strCache>
                <c:ptCount val="1"/>
                <c:pt idx="0">
                  <c:v>Adelaide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10.1'!$AB$15:$AB$33</c:f>
              <c:numCache>
                <c:formatCode>0.0%</c:formatCode>
                <c:ptCount val="19"/>
                <c:pt idx="0">
                  <c:v>2.4441228493326903E-2</c:v>
                </c:pt>
                <c:pt idx="1">
                  <c:v>7.3966875703489303E-3</c:v>
                </c:pt>
                <c:pt idx="2">
                  <c:v>3.8162619928177093E-2</c:v>
                </c:pt>
                <c:pt idx="3">
                  <c:v>4.1807364528059178E-3</c:v>
                </c:pt>
                <c:pt idx="4">
                  <c:v>3.0605134801951012E-2</c:v>
                </c:pt>
                <c:pt idx="5">
                  <c:v>2.1225277375783887E-2</c:v>
                </c:pt>
                <c:pt idx="6">
                  <c:v>6.2335852495042074E-2</c:v>
                </c:pt>
                <c:pt idx="7">
                  <c:v>0.13823229886905719</c:v>
                </c:pt>
                <c:pt idx="8">
                  <c:v>1.8545318111164711E-2</c:v>
                </c:pt>
                <c:pt idx="9">
                  <c:v>1.9831698558181916E-2</c:v>
                </c:pt>
                <c:pt idx="10">
                  <c:v>3.215951117543013E-2</c:v>
                </c:pt>
                <c:pt idx="11">
                  <c:v>1.7151739293562739E-2</c:v>
                </c:pt>
                <c:pt idx="12">
                  <c:v>0.10366082435546979</c:v>
                </c:pt>
                <c:pt idx="13">
                  <c:v>9.0797019885297744E-2</c:v>
                </c:pt>
                <c:pt idx="14">
                  <c:v>6.1210269603902023E-2</c:v>
                </c:pt>
                <c:pt idx="15">
                  <c:v>9.792571152918475E-2</c:v>
                </c:pt>
                <c:pt idx="16">
                  <c:v>0.12113415876078684</c:v>
                </c:pt>
                <c:pt idx="17">
                  <c:v>2.7121187757946079E-2</c:v>
                </c:pt>
                <c:pt idx="18">
                  <c:v>3.012274213431956E-2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EB-4360-85D2-3575501B77E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EB-4360-85D2-3575501B7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10.2'!$S$1</c:f>
              <c:strCache>
                <c:ptCount val="1"/>
                <c:pt idx="0">
                  <c:v>Adelaide Hills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10.2'!$T$8:$Z$8</c:f>
              <c:numCache>
                <c:formatCode>#,##0</c:formatCode>
                <c:ptCount val="7"/>
                <c:pt idx="0">
                  <c:v>38580</c:v>
                </c:pt>
                <c:pt idx="1">
                  <c:v>40831.51</c:v>
                </c:pt>
                <c:pt idx="2">
                  <c:v>40000</c:v>
                </c:pt>
                <c:pt idx="3">
                  <c:v>41451</c:v>
                </c:pt>
                <c:pt idx="4">
                  <c:v>43757</c:v>
                </c:pt>
                <c:pt idx="5">
                  <c:v>44583.45</c:v>
                </c:pt>
                <c:pt idx="6">
                  <c:v>45365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47-4FF2-8B4E-91D95E7F544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47-4FF2-8B4E-91D95E7F5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10.20'!$S$1</c:f>
              <c:strCache>
                <c:ptCount val="1"/>
                <c:pt idx="0">
                  <c:v>Gawler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10.20'!$T$8:$Z$8</c:f>
              <c:numCache>
                <c:formatCode>#,##0</c:formatCode>
                <c:ptCount val="7"/>
                <c:pt idx="0">
                  <c:v>38482</c:v>
                </c:pt>
                <c:pt idx="1">
                  <c:v>39231.61</c:v>
                </c:pt>
                <c:pt idx="2">
                  <c:v>39592.379999999997</c:v>
                </c:pt>
                <c:pt idx="3">
                  <c:v>41444.5</c:v>
                </c:pt>
                <c:pt idx="4">
                  <c:v>43225.01</c:v>
                </c:pt>
                <c:pt idx="5">
                  <c:v>43851</c:v>
                </c:pt>
                <c:pt idx="6">
                  <c:v>45130.77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5B-4D0C-BA1D-A551060F6BB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5B-4D0C-BA1D-A551060F6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10.21'!$U$4:$Y$4</c:f>
              <c:numCache>
                <c:formatCode>#,##0</c:formatCode>
                <c:ptCount val="5"/>
                <c:pt idx="0">
                  <c:v>2161</c:v>
                </c:pt>
                <c:pt idx="1">
                  <c:v>2362</c:v>
                </c:pt>
                <c:pt idx="2">
                  <c:v>2378</c:v>
                </c:pt>
                <c:pt idx="3">
                  <c:v>2367</c:v>
                </c:pt>
                <c:pt idx="4">
                  <c:v>2760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DE-451F-9A4C-9A91A30AF124}"/>
            </c:ext>
          </c:extLst>
        </c:ser>
        <c:ser>
          <c:idx val="1"/>
          <c:order val="1"/>
          <c:tx>
            <c:strRef>
              <c:f>'Table 10.21'!$S$7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10.21'!$U$7:$Y$7</c:f>
              <c:numCache>
                <c:formatCode>#,##0</c:formatCode>
                <c:ptCount val="5"/>
                <c:pt idx="0">
                  <c:v>1445</c:v>
                </c:pt>
                <c:pt idx="1">
                  <c:v>1530</c:v>
                </c:pt>
                <c:pt idx="2">
                  <c:v>1546</c:v>
                </c:pt>
                <c:pt idx="3">
                  <c:v>1537</c:v>
                </c:pt>
                <c:pt idx="4">
                  <c:v>1766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DE-451F-9A4C-9A91A30AF124}"/>
            </c:ext>
          </c:extLst>
        </c:ser>
        <c:ser>
          <c:idx val="2"/>
          <c:order val="2"/>
          <c:tx>
            <c:strRef>
              <c:f>'Table 10.21'!$S$11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10.21'!$U$11:$Y$11</c:f>
              <c:numCache>
                <c:formatCode>#,##0</c:formatCode>
                <c:ptCount val="5"/>
                <c:pt idx="0">
                  <c:v>1641</c:v>
                </c:pt>
                <c:pt idx="1">
                  <c:v>1815</c:v>
                </c:pt>
                <c:pt idx="2">
                  <c:v>1825</c:v>
                </c:pt>
                <c:pt idx="3">
                  <c:v>1822</c:v>
                </c:pt>
                <c:pt idx="4">
                  <c:v>2151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DE-451F-9A4C-9A91A30AF124}"/>
            </c:ext>
          </c:extLst>
        </c:ser>
        <c:ser>
          <c:idx val="3"/>
          <c:order val="3"/>
          <c:tx>
            <c:strRef>
              <c:f>'Table 10.21'!$S$12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10.21'!$U$12:$Y$12</c:f>
              <c:numCache>
                <c:formatCode>#,##0</c:formatCode>
                <c:ptCount val="5"/>
                <c:pt idx="0">
                  <c:v>517</c:v>
                </c:pt>
                <c:pt idx="1">
                  <c:v>546</c:v>
                </c:pt>
                <c:pt idx="2">
                  <c:v>556</c:v>
                </c:pt>
                <c:pt idx="3">
                  <c:v>544</c:v>
                </c:pt>
                <c:pt idx="4">
                  <c:v>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DE-451F-9A4C-9A91A30AF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10.21'!$S$1</c:f>
              <c:strCache>
                <c:ptCount val="1"/>
                <c:pt idx="0">
                  <c:v>Goyder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10.21'!$AB$15:$AB$33</c:f>
              <c:numCache>
                <c:formatCode>0.0%</c:formatCode>
                <c:ptCount val="19"/>
                <c:pt idx="0">
                  <c:v>0.25627679118187385</c:v>
                </c:pt>
                <c:pt idx="1">
                  <c:v>6.7360685854255973E-3</c:v>
                </c:pt>
                <c:pt idx="2">
                  <c:v>8.5119412124923452E-2</c:v>
                </c:pt>
                <c:pt idx="3">
                  <c:v>3.6742192284139621E-3</c:v>
                </c:pt>
                <c:pt idx="4">
                  <c:v>3.9497856705450092E-2</c:v>
                </c:pt>
                <c:pt idx="5">
                  <c:v>2.1739130434782608E-2</c:v>
                </c:pt>
                <c:pt idx="6">
                  <c:v>6.215554194733619E-2</c:v>
                </c:pt>
                <c:pt idx="7">
                  <c:v>2.878138395590937E-2</c:v>
                </c:pt>
                <c:pt idx="8">
                  <c:v>3.8885486834047765E-2</c:v>
                </c:pt>
                <c:pt idx="9">
                  <c:v>1.5309246785058174E-3</c:v>
                </c:pt>
                <c:pt idx="10">
                  <c:v>1.5003061849357012E-2</c:v>
                </c:pt>
                <c:pt idx="11">
                  <c:v>1.2859767299448868E-2</c:v>
                </c:pt>
                <c:pt idx="12">
                  <c:v>2.6638089406001226E-2</c:v>
                </c:pt>
                <c:pt idx="13">
                  <c:v>4.1334966319657072E-2</c:v>
                </c:pt>
                <c:pt idx="14">
                  <c:v>3.8885486834047765E-2</c:v>
                </c:pt>
                <c:pt idx="15">
                  <c:v>5.7256582976117576E-2</c:v>
                </c:pt>
                <c:pt idx="16">
                  <c:v>6.0930802204531537E-2</c:v>
                </c:pt>
                <c:pt idx="17">
                  <c:v>7.0422535211267607E-3</c:v>
                </c:pt>
                <c:pt idx="18">
                  <c:v>2.6025719534598899E-2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44-4CC6-815F-C769482B456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44-4CC6-815F-C769482B4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10.21'!$Y$44:$Y$60</c:f>
              <c:numCache>
                <c:formatCode>#,##0</c:formatCode>
                <c:ptCount val="17"/>
                <c:pt idx="0">
                  <c:v>0</c:v>
                </c:pt>
                <c:pt idx="1">
                  <c:v>36</c:v>
                </c:pt>
                <c:pt idx="2">
                  <c:v>119</c:v>
                </c:pt>
                <c:pt idx="3">
                  <c:v>148</c:v>
                </c:pt>
                <c:pt idx="4">
                  <c:v>168</c:v>
                </c:pt>
                <c:pt idx="5">
                  <c:v>146</c:v>
                </c:pt>
                <c:pt idx="6">
                  <c:v>122</c:v>
                </c:pt>
                <c:pt idx="7">
                  <c:v>107</c:v>
                </c:pt>
                <c:pt idx="8">
                  <c:v>137</c:v>
                </c:pt>
                <c:pt idx="9">
                  <c:v>153</c:v>
                </c:pt>
                <c:pt idx="10">
                  <c:v>175</c:v>
                </c:pt>
                <c:pt idx="11">
                  <c:v>161</c:v>
                </c:pt>
                <c:pt idx="12">
                  <c:v>67</c:v>
                </c:pt>
                <c:pt idx="13">
                  <c:v>25</c:v>
                </c:pt>
                <c:pt idx="14">
                  <c:v>13</c:v>
                </c:pt>
                <c:pt idx="15">
                  <c:v>9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D-4077-9219-8322E2613889}"/>
            </c:ext>
          </c:extLst>
        </c:ser>
        <c:ser>
          <c:idx val="1"/>
          <c:order val="1"/>
          <c:tx>
            <c:strRef>
              <c:f>'Table 10.21'!$S$62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10.21'!$Y$63:$Y$79</c:f>
              <c:numCache>
                <c:formatCode>#,##0</c:formatCode>
                <c:ptCount val="17"/>
                <c:pt idx="0">
                  <c:v>0</c:v>
                </c:pt>
                <c:pt idx="1">
                  <c:v>19</c:v>
                </c:pt>
                <c:pt idx="2">
                  <c:v>61</c:v>
                </c:pt>
                <c:pt idx="3">
                  <c:v>90</c:v>
                </c:pt>
                <c:pt idx="4">
                  <c:v>114</c:v>
                </c:pt>
                <c:pt idx="5">
                  <c:v>73</c:v>
                </c:pt>
                <c:pt idx="6">
                  <c:v>91</c:v>
                </c:pt>
                <c:pt idx="7">
                  <c:v>114</c:v>
                </c:pt>
                <c:pt idx="8">
                  <c:v>121</c:v>
                </c:pt>
                <c:pt idx="9">
                  <c:v>130</c:v>
                </c:pt>
                <c:pt idx="10">
                  <c:v>152</c:v>
                </c:pt>
                <c:pt idx="11">
                  <c:v>126</c:v>
                </c:pt>
                <c:pt idx="12">
                  <c:v>34</c:v>
                </c:pt>
                <c:pt idx="13">
                  <c:v>20</c:v>
                </c:pt>
                <c:pt idx="14">
                  <c:v>13</c:v>
                </c:pt>
                <c:pt idx="15">
                  <c:v>3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BD-4077-9219-8322E2613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10.21'!$Y$83:$Y$90</c:f>
              <c:numCache>
                <c:formatCode>#,##0</c:formatCode>
                <c:ptCount val="8"/>
                <c:pt idx="0">
                  <c:v>86</c:v>
                </c:pt>
                <c:pt idx="1">
                  <c:v>40</c:v>
                </c:pt>
                <c:pt idx="2">
                  <c:v>158</c:v>
                </c:pt>
                <c:pt idx="3">
                  <c:v>32</c:v>
                </c:pt>
                <c:pt idx="4">
                  <c:v>17</c:v>
                </c:pt>
                <c:pt idx="5">
                  <c:v>21</c:v>
                </c:pt>
                <c:pt idx="6">
                  <c:v>88</c:v>
                </c:pt>
                <c:pt idx="7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F3-4B6D-8387-4296042884F1}"/>
            </c:ext>
          </c:extLst>
        </c:ser>
        <c:ser>
          <c:idx val="1"/>
          <c:order val="1"/>
          <c:tx>
            <c:strRef>
              <c:f>'Table 10.21'!$S$92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10.21'!$Y$93:$Y$100</c:f>
              <c:numCache>
                <c:formatCode>#,##0</c:formatCode>
                <c:ptCount val="8"/>
                <c:pt idx="0">
                  <c:v>50</c:v>
                </c:pt>
                <c:pt idx="1">
                  <c:v>111</c:v>
                </c:pt>
                <c:pt idx="2">
                  <c:v>34</c:v>
                </c:pt>
                <c:pt idx="3">
                  <c:v>91</c:v>
                </c:pt>
                <c:pt idx="4">
                  <c:v>111</c:v>
                </c:pt>
                <c:pt idx="5">
                  <c:v>62</c:v>
                </c:pt>
                <c:pt idx="6">
                  <c:v>8</c:v>
                </c:pt>
                <c:pt idx="7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F3-4B6D-8387-429604288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10.21'!$S$1</c:f>
              <c:strCache>
                <c:ptCount val="1"/>
                <c:pt idx="0">
                  <c:v>Goyder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10.21'!$U$8:$Y$8</c:f>
              <c:numCache>
                <c:formatCode>#,##0</c:formatCode>
                <c:ptCount val="5"/>
                <c:pt idx="0">
                  <c:v>28263.94</c:v>
                </c:pt>
                <c:pt idx="1">
                  <c:v>25023</c:v>
                </c:pt>
                <c:pt idx="2">
                  <c:v>26118.13</c:v>
                </c:pt>
                <c:pt idx="3">
                  <c:v>26519.69</c:v>
                </c:pt>
                <c:pt idx="4">
                  <c:v>25830.240000000002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62-4811-86A6-2099DC4AFB1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62-4811-86A6-2099DC4AF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10.21'!$T$4:$Z$4</c:f>
              <c:numCache>
                <c:formatCode>#,##0</c:formatCode>
                <c:ptCount val="7"/>
                <c:pt idx="0">
                  <c:v>2293</c:v>
                </c:pt>
                <c:pt idx="1">
                  <c:v>2161</c:v>
                </c:pt>
                <c:pt idx="2">
                  <c:v>2362</c:v>
                </c:pt>
                <c:pt idx="3">
                  <c:v>2378</c:v>
                </c:pt>
                <c:pt idx="4">
                  <c:v>2367</c:v>
                </c:pt>
                <c:pt idx="5">
                  <c:v>2760</c:v>
                </c:pt>
                <c:pt idx="6">
                  <c:v>3267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EC-4893-AE9D-94E62195AF65}"/>
            </c:ext>
          </c:extLst>
        </c:ser>
        <c:ser>
          <c:idx val="1"/>
          <c:order val="1"/>
          <c:tx>
            <c:strRef>
              <c:f>'Table 10.21'!$S$7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10.21'!$T$7:$Z$7</c:f>
              <c:numCache>
                <c:formatCode>#,##0</c:formatCode>
                <c:ptCount val="7"/>
                <c:pt idx="0">
                  <c:v>1480</c:v>
                </c:pt>
                <c:pt idx="1">
                  <c:v>1445</c:v>
                </c:pt>
                <c:pt idx="2">
                  <c:v>1530</c:v>
                </c:pt>
                <c:pt idx="3">
                  <c:v>1546</c:v>
                </c:pt>
                <c:pt idx="4">
                  <c:v>1537</c:v>
                </c:pt>
                <c:pt idx="5">
                  <c:v>1766</c:v>
                </c:pt>
                <c:pt idx="6">
                  <c:v>2064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EC-4893-AE9D-94E62195AF65}"/>
            </c:ext>
          </c:extLst>
        </c:ser>
        <c:ser>
          <c:idx val="2"/>
          <c:order val="2"/>
          <c:tx>
            <c:strRef>
              <c:f>'Table 10.21'!$S$11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10.21'!$T$11:$Z$11</c:f>
              <c:numCache>
                <c:formatCode>#,##0</c:formatCode>
                <c:ptCount val="7"/>
                <c:pt idx="0">
                  <c:v>1776</c:v>
                </c:pt>
                <c:pt idx="1">
                  <c:v>1641</c:v>
                </c:pt>
                <c:pt idx="2">
                  <c:v>1815</c:v>
                </c:pt>
                <c:pt idx="3">
                  <c:v>1825</c:v>
                </c:pt>
                <c:pt idx="4">
                  <c:v>1822</c:v>
                </c:pt>
                <c:pt idx="5">
                  <c:v>2151</c:v>
                </c:pt>
                <c:pt idx="6">
                  <c:v>2481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EC-4893-AE9D-94E62195AF65}"/>
            </c:ext>
          </c:extLst>
        </c:ser>
        <c:ser>
          <c:idx val="3"/>
          <c:order val="3"/>
          <c:tx>
            <c:strRef>
              <c:f>'Table 10.21'!$S$12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10.21'!$T$12:$Z$12</c:f>
              <c:numCache>
                <c:formatCode>#,##0</c:formatCode>
                <c:ptCount val="7"/>
                <c:pt idx="0">
                  <c:v>516</c:v>
                </c:pt>
                <c:pt idx="1">
                  <c:v>517</c:v>
                </c:pt>
                <c:pt idx="2">
                  <c:v>546</c:v>
                </c:pt>
                <c:pt idx="3">
                  <c:v>556</c:v>
                </c:pt>
                <c:pt idx="4">
                  <c:v>544</c:v>
                </c:pt>
                <c:pt idx="5">
                  <c:v>609</c:v>
                </c:pt>
                <c:pt idx="6">
                  <c:v>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EC-4893-AE9D-94E62195A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10.21'!$S$1</c:f>
              <c:strCache>
                <c:ptCount val="1"/>
                <c:pt idx="0">
                  <c:v>Goyder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10.21'!$AB$15:$AB$33</c:f>
              <c:numCache>
                <c:formatCode>0.0%</c:formatCode>
                <c:ptCount val="19"/>
                <c:pt idx="0">
                  <c:v>0.25627679118187385</c:v>
                </c:pt>
                <c:pt idx="1">
                  <c:v>6.7360685854255973E-3</c:v>
                </c:pt>
                <c:pt idx="2">
                  <c:v>8.5119412124923452E-2</c:v>
                </c:pt>
                <c:pt idx="3">
                  <c:v>3.6742192284139621E-3</c:v>
                </c:pt>
                <c:pt idx="4">
                  <c:v>3.9497856705450092E-2</c:v>
                </c:pt>
                <c:pt idx="5">
                  <c:v>2.1739130434782608E-2</c:v>
                </c:pt>
                <c:pt idx="6">
                  <c:v>6.215554194733619E-2</c:v>
                </c:pt>
                <c:pt idx="7">
                  <c:v>2.878138395590937E-2</c:v>
                </c:pt>
                <c:pt idx="8">
                  <c:v>3.8885486834047765E-2</c:v>
                </c:pt>
                <c:pt idx="9">
                  <c:v>1.5309246785058174E-3</c:v>
                </c:pt>
                <c:pt idx="10">
                  <c:v>1.5003061849357012E-2</c:v>
                </c:pt>
                <c:pt idx="11">
                  <c:v>1.2859767299448868E-2</c:v>
                </c:pt>
                <c:pt idx="12">
                  <c:v>2.6638089406001226E-2</c:v>
                </c:pt>
                <c:pt idx="13">
                  <c:v>4.1334966319657072E-2</c:v>
                </c:pt>
                <c:pt idx="14">
                  <c:v>3.8885486834047765E-2</c:v>
                </c:pt>
                <c:pt idx="15">
                  <c:v>5.7256582976117576E-2</c:v>
                </c:pt>
                <c:pt idx="16">
                  <c:v>6.0930802204531537E-2</c:v>
                </c:pt>
                <c:pt idx="17">
                  <c:v>7.0422535211267607E-3</c:v>
                </c:pt>
                <c:pt idx="18">
                  <c:v>2.6025719534598899E-2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71-48CA-9503-D79692C1CA1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71-48CA-9503-D79692C1C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10.21'!$Z$44:$Z$60</c:f>
              <c:numCache>
                <c:formatCode>#,##0</c:formatCode>
                <c:ptCount val="17"/>
                <c:pt idx="0">
                  <c:v>0</c:v>
                </c:pt>
                <c:pt idx="1">
                  <c:v>31</c:v>
                </c:pt>
                <c:pt idx="2">
                  <c:v>107</c:v>
                </c:pt>
                <c:pt idx="3">
                  <c:v>160</c:v>
                </c:pt>
                <c:pt idx="4">
                  <c:v>175</c:v>
                </c:pt>
                <c:pt idx="5">
                  <c:v>140</c:v>
                </c:pt>
                <c:pt idx="6">
                  <c:v>120</c:v>
                </c:pt>
                <c:pt idx="7">
                  <c:v>131</c:v>
                </c:pt>
                <c:pt idx="8">
                  <c:v>135</c:v>
                </c:pt>
                <c:pt idx="9">
                  <c:v>170</c:v>
                </c:pt>
                <c:pt idx="10">
                  <c:v>195</c:v>
                </c:pt>
                <c:pt idx="11">
                  <c:v>167</c:v>
                </c:pt>
                <c:pt idx="12">
                  <c:v>110</c:v>
                </c:pt>
                <c:pt idx="13">
                  <c:v>36</c:v>
                </c:pt>
                <c:pt idx="14">
                  <c:v>25</c:v>
                </c:pt>
                <c:pt idx="15">
                  <c:v>13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95-446A-B0D1-E5B159AF566C}"/>
            </c:ext>
          </c:extLst>
        </c:ser>
        <c:ser>
          <c:idx val="1"/>
          <c:order val="1"/>
          <c:tx>
            <c:strRef>
              <c:f>'Table 10.21'!$S$62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10.21'!$Z$63:$Z$79</c:f>
              <c:numCache>
                <c:formatCode>#,##0</c:formatCode>
                <c:ptCount val="17"/>
                <c:pt idx="0">
                  <c:v>0</c:v>
                </c:pt>
                <c:pt idx="1">
                  <c:v>22</c:v>
                </c:pt>
                <c:pt idx="2">
                  <c:v>45</c:v>
                </c:pt>
                <c:pt idx="3">
                  <c:v>119</c:v>
                </c:pt>
                <c:pt idx="4">
                  <c:v>132</c:v>
                </c:pt>
                <c:pt idx="5">
                  <c:v>97</c:v>
                </c:pt>
                <c:pt idx="6">
                  <c:v>99</c:v>
                </c:pt>
                <c:pt idx="7">
                  <c:v>125</c:v>
                </c:pt>
                <c:pt idx="8">
                  <c:v>152</c:v>
                </c:pt>
                <c:pt idx="9">
                  <c:v>130</c:v>
                </c:pt>
                <c:pt idx="10">
                  <c:v>183</c:v>
                </c:pt>
                <c:pt idx="11">
                  <c:v>130</c:v>
                </c:pt>
                <c:pt idx="12">
                  <c:v>52</c:v>
                </c:pt>
                <c:pt idx="13">
                  <c:v>25</c:v>
                </c:pt>
                <c:pt idx="14">
                  <c:v>23</c:v>
                </c:pt>
                <c:pt idx="15">
                  <c:v>9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95-446A-B0D1-E5B159AF5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10.21'!$Z$83:$Z$90</c:f>
              <c:numCache>
                <c:formatCode>#,##0</c:formatCode>
                <c:ptCount val="8"/>
                <c:pt idx="0">
                  <c:v>101</c:v>
                </c:pt>
                <c:pt idx="1">
                  <c:v>42</c:v>
                </c:pt>
                <c:pt idx="2">
                  <c:v>175</c:v>
                </c:pt>
                <c:pt idx="3">
                  <c:v>27</c:v>
                </c:pt>
                <c:pt idx="4">
                  <c:v>14</c:v>
                </c:pt>
                <c:pt idx="5">
                  <c:v>23</c:v>
                </c:pt>
                <c:pt idx="6">
                  <c:v>115</c:v>
                </c:pt>
                <c:pt idx="7">
                  <c:v>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03-4665-95F9-B482C9BC6E2C}"/>
            </c:ext>
          </c:extLst>
        </c:ser>
        <c:ser>
          <c:idx val="1"/>
          <c:order val="1"/>
          <c:tx>
            <c:strRef>
              <c:f>'Table 10.21'!$S$92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10.21'!$Z$93:$Z$100</c:f>
              <c:numCache>
                <c:formatCode>#,##0</c:formatCode>
                <c:ptCount val="8"/>
                <c:pt idx="0">
                  <c:v>53</c:v>
                </c:pt>
                <c:pt idx="1">
                  <c:v>124</c:v>
                </c:pt>
                <c:pt idx="2">
                  <c:v>44</c:v>
                </c:pt>
                <c:pt idx="3">
                  <c:v>109</c:v>
                </c:pt>
                <c:pt idx="4">
                  <c:v>126</c:v>
                </c:pt>
                <c:pt idx="5">
                  <c:v>79</c:v>
                </c:pt>
                <c:pt idx="6">
                  <c:v>8</c:v>
                </c:pt>
                <c:pt idx="7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03-4665-95F9-B482C9BC6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10.3'!$U$4:$Y$4</c:f>
              <c:numCache>
                <c:formatCode>#,##0</c:formatCode>
                <c:ptCount val="5"/>
                <c:pt idx="0">
                  <c:v>5743</c:v>
                </c:pt>
                <c:pt idx="1">
                  <c:v>5851</c:v>
                </c:pt>
                <c:pt idx="2">
                  <c:v>5896</c:v>
                </c:pt>
                <c:pt idx="3">
                  <c:v>6621</c:v>
                </c:pt>
                <c:pt idx="4">
                  <c:v>6491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E0-4EE5-A6C2-F06818DCEE44}"/>
            </c:ext>
          </c:extLst>
        </c:ser>
        <c:ser>
          <c:idx val="1"/>
          <c:order val="1"/>
          <c:tx>
            <c:strRef>
              <c:f>'Table 10.3'!$S$7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10.3'!$U$7:$Y$7</c:f>
              <c:numCache>
                <c:formatCode>#,##0</c:formatCode>
                <c:ptCount val="5"/>
                <c:pt idx="0">
                  <c:v>4205</c:v>
                </c:pt>
                <c:pt idx="1">
                  <c:v>4313</c:v>
                </c:pt>
                <c:pt idx="2">
                  <c:v>4323</c:v>
                </c:pt>
                <c:pt idx="3">
                  <c:v>4859</c:v>
                </c:pt>
                <c:pt idx="4">
                  <c:v>4888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E0-4EE5-A6C2-F06818DCEE44}"/>
            </c:ext>
          </c:extLst>
        </c:ser>
        <c:ser>
          <c:idx val="2"/>
          <c:order val="2"/>
          <c:tx>
            <c:strRef>
              <c:f>'Table 10.3'!$S$11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10.3'!$U$11:$Y$11</c:f>
              <c:numCache>
                <c:formatCode>#,##0</c:formatCode>
                <c:ptCount val="5"/>
                <c:pt idx="0">
                  <c:v>4945</c:v>
                </c:pt>
                <c:pt idx="1">
                  <c:v>5053</c:v>
                </c:pt>
                <c:pt idx="2">
                  <c:v>5121</c:v>
                </c:pt>
                <c:pt idx="3">
                  <c:v>5793</c:v>
                </c:pt>
                <c:pt idx="4">
                  <c:v>5628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E0-4EE5-A6C2-F06818DCEE44}"/>
            </c:ext>
          </c:extLst>
        </c:ser>
        <c:ser>
          <c:idx val="3"/>
          <c:order val="3"/>
          <c:tx>
            <c:strRef>
              <c:f>'Table 10.3'!$S$12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10.3'!$U$12:$Y$12</c:f>
              <c:numCache>
                <c:formatCode>#,##0</c:formatCode>
                <c:ptCount val="5"/>
                <c:pt idx="0">
                  <c:v>794</c:v>
                </c:pt>
                <c:pt idx="1">
                  <c:v>801</c:v>
                </c:pt>
                <c:pt idx="2">
                  <c:v>774</c:v>
                </c:pt>
                <c:pt idx="3">
                  <c:v>827</c:v>
                </c:pt>
                <c:pt idx="4">
                  <c:v>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E0-4EE5-A6C2-F06818DCE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10.21'!$S$1</c:f>
              <c:strCache>
                <c:ptCount val="1"/>
                <c:pt idx="0">
                  <c:v>Goyder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10.21'!$T$8:$Z$8</c:f>
              <c:numCache>
                <c:formatCode>#,##0</c:formatCode>
                <c:ptCount val="7"/>
                <c:pt idx="0">
                  <c:v>27528.81</c:v>
                </c:pt>
                <c:pt idx="1">
                  <c:v>28263.94</c:v>
                </c:pt>
                <c:pt idx="2">
                  <c:v>25023</c:v>
                </c:pt>
                <c:pt idx="3">
                  <c:v>26118.13</c:v>
                </c:pt>
                <c:pt idx="4">
                  <c:v>26519.69</c:v>
                </c:pt>
                <c:pt idx="5">
                  <c:v>25830.240000000002</c:v>
                </c:pt>
                <c:pt idx="6">
                  <c:v>28041.51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BA-4BA3-9FB5-5BA968982B1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BA-4BA3-9FB5-5BA968982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10.22'!$U$4:$Y$4</c:f>
              <c:numCache>
                <c:formatCode>#,##0</c:formatCode>
                <c:ptCount val="5"/>
                <c:pt idx="0">
                  <c:v>3537</c:v>
                </c:pt>
                <c:pt idx="1">
                  <c:v>3726</c:v>
                </c:pt>
                <c:pt idx="2">
                  <c:v>4033</c:v>
                </c:pt>
                <c:pt idx="3">
                  <c:v>4077</c:v>
                </c:pt>
                <c:pt idx="4">
                  <c:v>5213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DB-4664-ABA1-7C6FC5AA5DFD}"/>
            </c:ext>
          </c:extLst>
        </c:ser>
        <c:ser>
          <c:idx val="1"/>
          <c:order val="1"/>
          <c:tx>
            <c:strRef>
              <c:f>'Table 10.22'!$S$7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10.22'!$U$7:$Y$7</c:f>
              <c:numCache>
                <c:formatCode>#,##0</c:formatCode>
                <c:ptCount val="5"/>
                <c:pt idx="0">
                  <c:v>2428</c:v>
                </c:pt>
                <c:pt idx="1">
                  <c:v>2514</c:v>
                </c:pt>
                <c:pt idx="2">
                  <c:v>2774</c:v>
                </c:pt>
                <c:pt idx="3">
                  <c:v>2790</c:v>
                </c:pt>
                <c:pt idx="4">
                  <c:v>3530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DB-4664-ABA1-7C6FC5AA5DFD}"/>
            </c:ext>
          </c:extLst>
        </c:ser>
        <c:ser>
          <c:idx val="2"/>
          <c:order val="2"/>
          <c:tx>
            <c:strRef>
              <c:f>'Table 10.22'!$S$11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10.22'!$U$11:$Y$11</c:f>
              <c:numCache>
                <c:formatCode>#,##0</c:formatCode>
                <c:ptCount val="5"/>
                <c:pt idx="0">
                  <c:v>2879</c:v>
                </c:pt>
                <c:pt idx="1">
                  <c:v>3042</c:v>
                </c:pt>
                <c:pt idx="2">
                  <c:v>3240</c:v>
                </c:pt>
                <c:pt idx="3">
                  <c:v>3292</c:v>
                </c:pt>
                <c:pt idx="4">
                  <c:v>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DB-4664-ABA1-7C6FC5AA5DFD}"/>
            </c:ext>
          </c:extLst>
        </c:ser>
        <c:ser>
          <c:idx val="3"/>
          <c:order val="3"/>
          <c:tx>
            <c:strRef>
              <c:f>'Table 10.22'!$S$12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10.22'!$U$12:$Y$12</c:f>
              <c:numCache>
                <c:formatCode>#,##0</c:formatCode>
                <c:ptCount val="5"/>
                <c:pt idx="0">
                  <c:v>659</c:v>
                </c:pt>
                <c:pt idx="1">
                  <c:v>688</c:v>
                </c:pt>
                <c:pt idx="2">
                  <c:v>797</c:v>
                </c:pt>
                <c:pt idx="3">
                  <c:v>791</c:v>
                </c:pt>
                <c:pt idx="4">
                  <c:v>1048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DDB-4664-ABA1-7C6FC5AA5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10.22'!$S$1</c:f>
              <c:strCache>
                <c:ptCount val="1"/>
                <c:pt idx="0">
                  <c:v>Grant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10.22'!$AB$15:$AB$33</c:f>
              <c:numCache>
                <c:formatCode>0.0%</c:formatCode>
                <c:ptCount val="19"/>
                <c:pt idx="0">
                  <c:v>0.14785534062237174</c:v>
                </c:pt>
                <c:pt idx="1">
                  <c:v>4.2052144659377629E-3</c:v>
                </c:pt>
                <c:pt idx="2">
                  <c:v>8.6291000841042895E-2</c:v>
                </c:pt>
                <c:pt idx="3">
                  <c:v>5.5508830950378469E-3</c:v>
                </c:pt>
                <c:pt idx="4">
                  <c:v>6.2237174095878887E-2</c:v>
                </c:pt>
                <c:pt idx="5">
                  <c:v>3.3809924306139612E-2</c:v>
                </c:pt>
                <c:pt idx="6">
                  <c:v>7.653490328006729E-2</c:v>
                </c:pt>
                <c:pt idx="7">
                  <c:v>5.7190916736753576E-2</c:v>
                </c:pt>
                <c:pt idx="8">
                  <c:v>3.5492010092514716E-2</c:v>
                </c:pt>
                <c:pt idx="9">
                  <c:v>6.0555088309503782E-3</c:v>
                </c:pt>
                <c:pt idx="10">
                  <c:v>2.1194280908326323E-2</c:v>
                </c:pt>
                <c:pt idx="11">
                  <c:v>2.0185029436501262E-2</c:v>
                </c:pt>
                <c:pt idx="12">
                  <c:v>2.7586206896551724E-2</c:v>
                </c:pt>
                <c:pt idx="13">
                  <c:v>4.3902439024390241E-2</c:v>
                </c:pt>
                <c:pt idx="14">
                  <c:v>3.1623212783851974E-2</c:v>
                </c:pt>
                <c:pt idx="15">
                  <c:v>6.4423885618166532E-2</c:v>
                </c:pt>
                <c:pt idx="16">
                  <c:v>8.1412952060555085E-2</c:v>
                </c:pt>
                <c:pt idx="17">
                  <c:v>2.3380992430613961E-2</c:v>
                </c:pt>
                <c:pt idx="18">
                  <c:v>2.1698906644238857E-2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F2-428E-A092-444027326A9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F2-428E-A092-444027326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10.22'!$Y$44:$Y$60</c:f>
              <c:numCache>
                <c:formatCode>#,##0</c:formatCode>
                <c:ptCount val="17"/>
                <c:pt idx="0">
                  <c:v>5</c:v>
                </c:pt>
                <c:pt idx="1">
                  <c:v>99</c:v>
                </c:pt>
                <c:pt idx="2">
                  <c:v>237</c:v>
                </c:pt>
                <c:pt idx="3">
                  <c:v>223</c:v>
                </c:pt>
                <c:pt idx="4">
                  <c:v>257</c:v>
                </c:pt>
                <c:pt idx="5">
                  <c:v>233</c:v>
                </c:pt>
                <c:pt idx="6">
                  <c:v>211</c:v>
                </c:pt>
                <c:pt idx="7">
                  <c:v>265</c:v>
                </c:pt>
                <c:pt idx="8">
                  <c:v>326</c:v>
                </c:pt>
                <c:pt idx="9">
                  <c:v>281</c:v>
                </c:pt>
                <c:pt idx="10">
                  <c:v>268</c:v>
                </c:pt>
                <c:pt idx="11">
                  <c:v>197</c:v>
                </c:pt>
                <c:pt idx="12">
                  <c:v>111</c:v>
                </c:pt>
                <c:pt idx="13">
                  <c:v>39</c:v>
                </c:pt>
                <c:pt idx="14">
                  <c:v>20</c:v>
                </c:pt>
                <c:pt idx="15">
                  <c:v>7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84-4EC0-A18B-EB90B11A2AEF}"/>
            </c:ext>
          </c:extLst>
        </c:ser>
        <c:ser>
          <c:idx val="1"/>
          <c:order val="1"/>
          <c:tx>
            <c:strRef>
              <c:f>'Table 10.22'!$S$62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10.22'!$Y$63:$Y$79</c:f>
              <c:numCache>
                <c:formatCode>#,##0</c:formatCode>
                <c:ptCount val="17"/>
                <c:pt idx="0">
                  <c:v>0</c:v>
                </c:pt>
                <c:pt idx="1">
                  <c:v>88</c:v>
                </c:pt>
                <c:pt idx="2">
                  <c:v>207</c:v>
                </c:pt>
                <c:pt idx="3">
                  <c:v>192</c:v>
                </c:pt>
                <c:pt idx="4">
                  <c:v>186</c:v>
                </c:pt>
                <c:pt idx="5">
                  <c:v>187</c:v>
                </c:pt>
                <c:pt idx="6">
                  <c:v>229</c:v>
                </c:pt>
                <c:pt idx="7">
                  <c:v>247</c:v>
                </c:pt>
                <c:pt idx="8">
                  <c:v>333</c:v>
                </c:pt>
                <c:pt idx="9">
                  <c:v>257</c:v>
                </c:pt>
                <c:pt idx="10">
                  <c:v>219</c:v>
                </c:pt>
                <c:pt idx="11">
                  <c:v>120</c:v>
                </c:pt>
                <c:pt idx="12">
                  <c:v>88</c:v>
                </c:pt>
                <c:pt idx="13">
                  <c:v>48</c:v>
                </c:pt>
                <c:pt idx="14">
                  <c:v>10</c:v>
                </c:pt>
                <c:pt idx="15">
                  <c:v>9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84-4EC0-A18B-EB90B11A2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10.22'!$Y$83:$Y$90</c:f>
              <c:numCache>
                <c:formatCode>#,##0</c:formatCode>
                <c:ptCount val="8"/>
                <c:pt idx="0">
                  <c:v>157</c:v>
                </c:pt>
                <c:pt idx="1">
                  <c:v>122</c:v>
                </c:pt>
                <c:pt idx="2">
                  <c:v>347</c:v>
                </c:pt>
                <c:pt idx="3">
                  <c:v>61</c:v>
                </c:pt>
                <c:pt idx="4">
                  <c:v>41</c:v>
                </c:pt>
                <c:pt idx="5">
                  <c:v>85</c:v>
                </c:pt>
                <c:pt idx="6">
                  <c:v>223</c:v>
                </c:pt>
                <c:pt idx="7">
                  <c:v>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46-4FC3-B745-8F0CA2FF045F}"/>
            </c:ext>
          </c:extLst>
        </c:ser>
        <c:ser>
          <c:idx val="1"/>
          <c:order val="1"/>
          <c:tx>
            <c:strRef>
              <c:f>'Table 10.22'!$S$92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10.22'!$Y$93:$Y$100</c:f>
              <c:numCache>
                <c:formatCode>#,##0</c:formatCode>
                <c:ptCount val="8"/>
                <c:pt idx="0">
                  <c:v>88</c:v>
                </c:pt>
                <c:pt idx="1">
                  <c:v>236</c:v>
                </c:pt>
                <c:pt idx="2">
                  <c:v>56</c:v>
                </c:pt>
                <c:pt idx="3">
                  <c:v>248</c:v>
                </c:pt>
                <c:pt idx="4">
                  <c:v>296</c:v>
                </c:pt>
                <c:pt idx="5">
                  <c:v>190</c:v>
                </c:pt>
                <c:pt idx="6">
                  <c:v>16</c:v>
                </c:pt>
                <c:pt idx="7">
                  <c:v>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46-4FC3-B745-8F0CA2FF0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10.22'!$S$1</c:f>
              <c:strCache>
                <c:ptCount val="1"/>
                <c:pt idx="0">
                  <c:v>Grant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10.22'!$U$8:$Y$8</c:f>
              <c:numCache>
                <c:formatCode>#,##0</c:formatCode>
                <c:ptCount val="5"/>
                <c:pt idx="0">
                  <c:v>30000</c:v>
                </c:pt>
                <c:pt idx="1">
                  <c:v>30430.25</c:v>
                </c:pt>
                <c:pt idx="2">
                  <c:v>30410.5</c:v>
                </c:pt>
                <c:pt idx="3">
                  <c:v>33587.550000000003</c:v>
                </c:pt>
                <c:pt idx="4">
                  <c:v>35219.620000000003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D9-4EA5-9072-E671654AF18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D9-4EA5-9072-E671654AF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10.22'!$T$4:$Z$4</c:f>
              <c:numCache>
                <c:formatCode>#,##0</c:formatCode>
                <c:ptCount val="7"/>
                <c:pt idx="0">
                  <c:v>3410</c:v>
                </c:pt>
                <c:pt idx="1">
                  <c:v>3537</c:v>
                </c:pt>
                <c:pt idx="2">
                  <c:v>3726</c:v>
                </c:pt>
                <c:pt idx="3">
                  <c:v>4033</c:v>
                </c:pt>
                <c:pt idx="4">
                  <c:v>4077</c:v>
                </c:pt>
                <c:pt idx="5">
                  <c:v>5213</c:v>
                </c:pt>
                <c:pt idx="6">
                  <c:v>5946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70-4235-8F7E-B986D91AAD12}"/>
            </c:ext>
          </c:extLst>
        </c:ser>
        <c:ser>
          <c:idx val="1"/>
          <c:order val="1"/>
          <c:tx>
            <c:strRef>
              <c:f>'Table 10.22'!$S$7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10.22'!$T$7:$Z$7</c:f>
              <c:numCache>
                <c:formatCode>#,##0</c:formatCode>
                <c:ptCount val="7"/>
                <c:pt idx="0">
                  <c:v>2328</c:v>
                </c:pt>
                <c:pt idx="1">
                  <c:v>2428</c:v>
                </c:pt>
                <c:pt idx="2">
                  <c:v>2514</c:v>
                </c:pt>
                <c:pt idx="3">
                  <c:v>2774</c:v>
                </c:pt>
                <c:pt idx="4">
                  <c:v>2790</c:v>
                </c:pt>
                <c:pt idx="5">
                  <c:v>3530</c:v>
                </c:pt>
                <c:pt idx="6">
                  <c:v>4065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70-4235-8F7E-B986D91AAD12}"/>
            </c:ext>
          </c:extLst>
        </c:ser>
        <c:ser>
          <c:idx val="2"/>
          <c:order val="2"/>
          <c:tx>
            <c:strRef>
              <c:f>'Table 10.22'!$S$11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10.22'!$T$11:$Z$11</c:f>
              <c:numCache>
                <c:formatCode>#,##0</c:formatCode>
                <c:ptCount val="7"/>
                <c:pt idx="0">
                  <c:v>2769</c:v>
                </c:pt>
                <c:pt idx="1">
                  <c:v>2879</c:v>
                </c:pt>
                <c:pt idx="2">
                  <c:v>3042</c:v>
                </c:pt>
                <c:pt idx="3">
                  <c:v>3240</c:v>
                </c:pt>
                <c:pt idx="4">
                  <c:v>3292</c:v>
                </c:pt>
                <c:pt idx="5">
                  <c:v>4165</c:v>
                </c:pt>
                <c:pt idx="6">
                  <c:v>4702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70-4235-8F7E-B986D91AAD12}"/>
            </c:ext>
          </c:extLst>
        </c:ser>
        <c:ser>
          <c:idx val="3"/>
          <c:order val="3"/>
          <c:tx>
            <c:strRef>
              <c:f>'Table 10.22'!$S$12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10.22'!$T$12:$Z$12</c:f>
              <c:numCache>
                <c:formatCode>#,##0</c:formatCode>
                <c:ptCount val="7"/>
                <c:pt idx="0">
                  <c:v>641</c:v>
                </c:pt>
                <c:pt idx="1">
                  <c:v>659</c:v>
                </c:pt>
                <c:pt idx="2">
                  <c:v>688</c:v>
                </c:pt>
                <c:pt idx="3">
                  <c:v>797</c:v>
                </c:pt>
                <c:pt idx="4">
                  <c:v>791</c:v>
                </c:pt>
                <c:pt idx="5">
                  <c:v>1048</c:v>
                </c:pt>
                <c:pt idx="6">
                  <c:v>1247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70-4235-8F7E-B986D91AA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10.22'!$S$1</c:f>
              <c:strCache>
                <c:ptCount val="1"/>
                <c:pt idx="0">
                  <c:v>Grant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10.22'!$AB$15:$AB$33</c:f>
              <c:numCache>
                <c:formatCode>0.0%</c:formatCode>
                <c:ptCount val="19"/>
                <c:pt idx="0">
                  <c:v>0.14785534062237174</c:v>
                </c:pt>
                <c:pt idx="1">
                  <c:v>4.2052144659377629E-3</c:v>
                </c:pt>
                <c:pt idx="2">
                  <c:v>8.6291000841042895E-2</c:v>
                </c:pt>
                <c:pt idx="3">
                  <c:v>5.5508830950378469E-3</c:v>
                </c:pt>
                <c:pt idx="4">
                  <c:v>6.2237174095878887E-2</c:v>
                </c:pt>
                <c:pt idx="5">
                  <c:v>3.3809924306139612E-2</c:v>
                </c:pt>
                <c:pt idx="6">
                  <c:v>7.653490328006729E-2</c:v>
                </c:pt>
                <c:pt idx="7">
                  <c:v>5.7190916736753576E-2</c:v>
                </c:pt>
                <c:pt idx="8">
                  <c:v>3.5492010092514716E-2</c:v>
                </c:pt>
                <c:pt idx="9">
                  <c:v>6.0555088309503782E-3</c:v>
                </c:pt>
                <c:pt idx="10">
                  <c:v>2.1194280908326323E-2</c:v>
                </c:pt>
                <c:pt idx="11">
                  <c:v>2.0185029436501262E-2</c:v>
                </c:pt>
                <c:pt idx="12">
                  <c:v>2.7586206896551724E-2</c:v>
                </c:pt>
                <c:pt idx="13">
                  <c:v>4.3902439024390241E-2</c:v>
                </c:pt>
                <c:pt idx="14">
                  <c:v>3.1623212783851974E-2</c:v>
                </c:pt>
                <c:pt idx="15">
                  <c:v>6.4423885618166532E-2</c:v>
                </c:pt>
                <c:pt idx="16">
                  <c:v>8.1412952060555085E-2</c:v>
                </c:pt>
                <c:pt idx="17">
                  <c:v>2.3380992430613961E-2</c:v>
                </c:pt>
                <c:pt idx="18">
                  <c:v>2.1698906644238857E-2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CF-4EDB-A684-D31E4107921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CF-4EDB-A684-D31E410792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10.22'!$Z$44:$Z$60</c:f>
              <c:numCache>
                <c:formatCode>#,##0</c:formatCode>
                <c:ptCount val="17"/>
                <c:pt idx="0">
                  <c:v>11</c:v>
                </c:pt>
                <c:pt idx="1">
                  <c:v>91</c:v>
                </c:pt>
                <c:pt idx="2">
                  <c:v>229</c:v>
                </c:pt>
                <c:pt idx="3">
                  <c:v>248</c:v>
                </c:pt>
                <c:pt idx="4">
                  <c:v>269</c:v>
                </c:pt>
                <c:pt idx="5">
                  <c:v>241</c:v>
                </c:pt>
                <c:pt idx="6">
                  <c:v>235</c:v>
                </c:pt>
                <c:pt idx="7">
                  <c:v>273</c:v>
                </c:pt>
                <c:pt idx="8">
                  <c:v>351</c:v>
                </c:pt>
                <c:pt idx="9">
                  <c:v>333</c:v>
                </c:pt>
                <c:pt idx="10">
                  <c:v>306</c:v>
                </c:pt>
                <c:pt idx="11">
                  <c:v>250</c:v>
                </c:pt>
                <c:pt idx="12">
                  <c:v>147</c:v>
                </c:pt>
                <c:pt idx="13">
                  <c:v>65</c:v>
                </c:pt>
                <c:pt idx="14">
                  <c:v>33</c:v>
                </c:pt>
                <c:pt idx="15">
                  <c:v>13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AB-4B43-8270-51AE5F87E7C3}"/>
            </c:ext>
          </c:extLst>
        </c:ser>
        <c:ser>
          <c:idx val="1"/>
          <c:order val="1"/>
          <c:tx>
            <c:strRef>
              <c:f>'Table 10.22'!$S$62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10.22'!$Z$63:$Z$79</c:f>
              <c:numCache>
                <c:formatCode>#,##0</c:formatCode>
                <c:ptCount val="17"/>
                <c:pt idx="0">
                  <c:v>11</c:v>
                </c:pt>
                <c:pt idx="1">
                  <c:v>96</c:v>
                </c:pt>
                <c:pt idx="2">
                  <c:v>239</c:v>
                </c:pt>
                <c:pt idx="3">
                  <c:v>213</c:v>
                </c:pt>
                <c:pt idx="4">
                  <c:v>227</c:v>
                </c:pt>
                <c:pt idx="5">
                  <c:v>195</c:v>
                </c:pt>
                <c:pt idx="6">
                  <c:v>238</c:v>
                </c:pt>
                <c:pt idx="7">
                  <c:v>281</c:v>
                </c:pt>
                <c:pt idx="8">
                  <c:v>322</c:v>
                </c:pt>
                <c:pt idx="9">
                  <c:v>324</c:v>
                </c:pt>
                <c:pt idx="10">
                  <c:v>277</c:v>
                </c:pt>
                <c:pt idx="11">
                  <c:v>155</c:v>
                </c:pt>
                <c:pt idx="12">
                  <c:v>111</c:v>
                </c:pt>
                <c:pt idx="13">
                  <c:v>64</c:v>
                </c:pt>
                <c:pt idx="14">
                  <c:v>16</c:v>
                </c:pt>
                <c:pt idx="15">
                  <c:v>16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AB-4B43-8270-51AE5F87E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10.22'!$Z$83:$Z$90</c:f>
              <c:numCache>
                <c:formatCode>#,##0</c:formatCode>
                <c:ptCount val="8"/>
                <c:pt idx="0">
                  <c:v>184</c:v>
                </c:pt>
                <c:pt idx="1">
                  <c:v>124</c:v>
                </c:pt>
                <c:pt idx="2">
                  <c:v>389</c:v>
                </c:pt>
                <c:pt idx="3">
                  <c:v>67</c:v>
                </c:pt>
                <c:pt idx="4">
                  <c:v>41</c:v>
                </c:pt>
                <c:pt idx="5">
                  <c:v>88</c:v>
                </c:pt>
                <c:pt idx="6">
                  <c:v>249</c:v>
                </c:pt>
                <c:pt idx="7">
                  <c:v>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7E-4752-8D3F-422740A9ED95}"/>
            </c:ext>
          </c:extLst>
        </c:ser>
        <c:ser>
          <c:idx val="1"/>
          <c:order val="1"/>
          <c:tx>
            <c:strRef>
              <c:f>'Table 10.22'!$S$92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10.22'!$Z$93:$Z$100</c:f>
              <c:numCache>
                <c:formatCode>#,##0</c:formatCode>
                <c:ptCount val="8"/>
                <c:pt idx="0">
                  <c:v>110</c:v>
                </c:pt>
                <c:pt idx="1">
                  <c:v>271</c:v>
                </c:pt>
                <c:pt idx="2">
                  <c:v>55</c:v>
                </c:pt>
                <c:pt idx="3">
                  <c:v>299</c:v>
                </c:pt>
                <c:pt idx="4">
                  <c:v>355</c:v>
                </c:pt>
                <c:pt idx="5">
                  <c:v>208</c:v>
                </c:pt>
                <c:pt idx="6">
                  <c:v>15</c:v>
                </c:pt>
                <c:pt idx="7">
                  <c:v>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7E-4752-8D3F-422740A9E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10.3'!$S$1</c:f>
              <c:strCache>
                <c:ptCount val="1"/>
                <c:pt idx="0">
                  <c:v>Adelaide Plains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10.3'!$AB$15:$AB$33</c:f>
              <c:numCache>
                <c:formatCode>0.0%</c:formatCode>
                <c:ptCount val="19"/>
                <c:pt idx="0">
                  <c:v>5.4924242424242424E-2</c:v>
                </c:pt>
                <c:pt idx="1">
                  <c:v>1.0101010101010102E-2</c:v>
                </c:pt>
                <c:pt idx="2">
                  <c:v>8.5542929292929296E-2</c:v>
                </c:pt>
                <c:pt idx="3">
                  <c:v>9.943181818181818E-3</c:v>
                </c:pt>
                <c:pt idx="4">
                  <c:v>9.4696969696969696E-2</c:v>
                </c:pt>
                <c:pt idx="5">
                  <c:v>5.2241161616161616E-2</c:v>
                </c:pt>
                <c:pt idx="6">
                  <c:v>8.0650252525252528E-2</c:v>
                </c:pt>
                <c:pt idx="7">
                  <c:v>3.5984848484848488E-2</c:v>
                </c:pt>
                <c:pt idx="8">
                  <c:v>8.049242424242424E-2</c:v>
                </c:pt>
                <c:pt idx="9">
                  <c:v>2.840909090909091E-3</c:v>
                </c:pt>
                <c:pt idx="10">
                  <c:v>2.3989898989898988E-2</c:v>
                </c:pt>
                <c:pt idx="11">
                  <c:v>1.3573232323232324E-2</c:v>
                </c:pt>
                <c:pt idx="12">
                  <c:v>3.9930555555555552E-2</c:v>
                </c:pt>
                <c:pt idx="13">
                  <c:v>8.3648989898989903E-2</c:v>
                </c:pt>
                <c:pt idx="14">
                  <c:v>5.5239898989898992E-2</c:v>
                </c:pt>
                <c:pt idx="15">
                  <c:v>5.3030303030303032E-2</c:v>
                </c:pt>
                <c:pt idx="16">
                  <c:v>9.0593434343434337E-2</c:v>
                </c:pt>
                <c:pt idx="17">
                  <c:v>1.231060606060606E-2</c:v>
                </c:pt>
                <c:pt idx="18">
                  <c:v>3.2986111111111112E-2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54-4722-AF4F-EDAB70525F4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54-4722-AF4F-EDAB70525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10.22'!$S$1</c:f>
              <c:strCache>
                <c:ptCount val="1"/>
                <c:pt idx="0">
                  <c:v>Grant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10.22'!$T$8:$Z$8</c:f>
              <c:numCache>
                <c:formatCode>#,##0</c:formatCode>
                <c:ptCount val="7"/>
                <c:pt idx="0">
                  <c:v>28683.439999999999</c:v>
                </c:pt>
                <c:pt idx="1">
                  <c:v>30000</c:v>
                </c:pt>
                <c:pt idx="2">
                  <c:v>30430.25</c:v>
                </c:pt>
                <c:pt idx="3">
                  <c:v>30410.5</c:v>
                </c:pt>
                <c:pt idx="4">
                  <c:v>33587.550000000003</c:v>
                </c:pt>
                <c:pt idx="5">
                  <c:v>35219.620000000003</c:v>
                </c:pt>
                <c:pt idx="6">
                  <c:v>37742.769999999997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D4-4E0F-8140-2BBB3094CCE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D4-4E0F-8140-2BBB3094CC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10.23'!$U$4:$Y$4</c:f>
              <c:numCache>
                <c:formatCode>#,##0</c:formatCode>
                <c:ptCount val="5"/>
                <c:pt idx="0">
                  <c:v>28750</c:v>
                </c:pt>
                <c:pt idx="1">
                  <c:v>28667</c:v>
                </c:pt>
                <c:pt idx="2">
                  <c:v>28266</c:v>
                </c:pt>
                <c:pt idx="3">
                  <c:v>27857</c:v>
                </c:pt>
                <c:pt idx="4">
                  <c:v>28300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D1-4C60-908F-740712C439B3}"/>
            </c:ext>
          </c:extLst>
        </c:ser>
        <c:ser>
          <c:idx val="1"/>
          <c:order val="1"/>
          <c:tx>
            <c:strRef>
              <c:f>'Table 10.23'!$S$7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10.23'!$U$7:$Y$7</c:f>
              <c:numCache>
                <c:formatCode>#,##0</c:formatCode>
                <c:ptCount val="5"/>
                <c:pt idx="0">
                  <c:v>20488</c:v>
                </c:pt>
                <c:pt idx="1">
                  <c:v>20489</c:v>
                </c:pt>
                <c:pt idx="2">
                  <c:v>20312</c:v>
                </c:pt>
                <c:pt idx="3">
                  <c:v>20108</c:v>
                </c:pt>
                <c:pt idx="4">
                  <c:v>20189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D1-4C60-908F-740712C439B3}"/>
            </c:ext>
          </c:extLst>
        </c:ser>
        <c:ser>
          <c:idx val="2"/>
          <c:order val="2"/>
          <c:tx>
            <c:strRef>
              <c:f>'Table 10.23'!$S$11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10.23'!$U$11:$Y$11</c:f>
              <c:numCache>
                <c:formatCode>#,##0</c:formatCode>
                <c:ptCount val="5"/>
                <c:pt idx="0">
                  <c:v>25712</c:v>
                </c:pt>
                <c:pt idx="1">
                  <c:v>25734</c:v>
                </c:pt>
                <c:pt idx="2">
                  <c:v>25395</c:v>
                </c:pt>
                <c:pt idx="3">
                  <c:v>24886</c:v>
                </c:pt>
                <c:pt idx="4">
                  <c:v>25283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D1-4C60-908F-740712C439B3}"/>
            </c:ext>
          </c:extLst>
        </c:ser>
        <c:ser>
          <c:idx val="3"/>
          <c:order val="3"/>
          <c:tx>
            <c:strRef>
              <c:f>'Table 10.23'!$S$12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10.23'!$U$12:$Y$12</c:f>
              <c:numCache>
                <c:formatCode>#,##0</c:formatCode>
                <c:ptCount val="5"/>
                <c:pt idx="0">
                  <c:v>3035</c:v>
                </c:pt>
                <c:pt idx="1">
                  <c:v>2936</c:v>
                </c:pt>
                <c:pt idx="2">
                  <c:v>2869</c:v>
                </c:pt>
                <c:pt idx="3">
                  <c:v>2974</c:v>
                </c:pt>
                <c:pt idx="4">
                  <c:v>3017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D1-4C60-908F-740712C43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10.23'!$S$1</c:f>
              <c:strCache>
                <c:ptCount val="1"/>
                <c:pt idx="0">
                  <c:v>Holdfast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10.23'!$AB$15:$AB$33</c:f>
              <c:numCache>
                <c:formatCode>0.0%</c:formatCode>
                <c:ptCount val="19"/>
                <c:pt idx="0">
                  <c:v>7.7135939121411277E-3</c:v>
                </c:pt>
                <c:pt idx="1">
                  <c:v>6.7796610169491523E-3</c:v>
                </c:pt>
                <c:pt idx="2">
                  <c:v>4.3341404358353514E-2</c:v>
                </c:pt>
                <c:pt idx="3">
                  <c:v>6.8142511241784847E-3</c:v>
                </c:pt>
                <c:pt idx="4">
                  <c:v>6.1432030439294363E-2</c:v>
                </c:pt>
                <c:pt idx="5">
                  <c:v>2.8329297820823246E-2</c:v>
                </c:pt>
                <c:pt idx="6">
                  <c:v>7.6132826011760635E-2</c:v>
                </c:pt>
                <c:pt idx="7">
                  <c:v>7.6928398478035287E-2</c:v>
                </c:pt>
                <c:pt idx="8">
                  <c:v>2.9332410930473885E-2</c:v>
                </c:pt>
                <c:pt idx="9">
                  <c:v>1.37668626772743E-2</c:v>
                </c:pt>
                <c:pt idx="10">
                  <c:v>4.0643375994465582E-2</c:v>
                </c:pt>
                <c:pt idx="11">
                  <c:v>2.1065375302663437E-2</c:v>
                </c:pt>
                <c:pt idx="12">
                  <c:v>7.8554133517813901E-2</c:v>
                </c:pt>
                <c:pt idx="13">
                  <c:v>8.0767900380491184E-2</c:v>
                </c:pt>
                <c:pt idx="14">
                  <c:v>6.5755793842960916E-2</c:v>
                </c:pt>
                <c:pt idx="15">
                  <c:v>0.1139744033206503</c:v>
                </c:pt>
                <c:pt idx="16">
                  <c:v>0.1427879626426842</c:v>
                </c:pt>
                <c:pt idx="17">
                  <c:v>2.4904877205119337E-2</c:v>
                </c:pt>
                <c:pt idx="18">
                  <c:v>3.3379453476305776E-2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FD-4C9F-BAA1-5473F6EA204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FD-4C9F-BAA1-5473F6EA2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10.23'!$Y$44:$Y$60</c:f>
              <c:numCache>
                <c:formatCode>#,##0</c:formatCode>
                <c:ptCount val="17"/>
                <c:pt idx="0">
                  <c:v>11</c:v>
                </c:pt>
                <c:pt idx="1">
                  <c:v>218</c:v>
                </c:pt>
                <c:pt idx="2">
                  <c:v>697</c:v>
                </c:pt>
                <c:pt idx="3">
                  <c:v>1279</c:v>
                </c:pt>
                <c:pt idx="4">
                  <c:v>1678</c:v>
                </c:pt>
                <c:pt idx="5">
                  <c:v>1455</c:v>
                </c:pt>
                <c:pt idx="6">
                  <c:v>1311</c:v>
                </c:pt>
                <c:pt idx="7">
                  <c:v>1218</c:v>
                </c:pt>
                <c:pt idx="8">
                  <c:v>1289</c:v>
                </c:pt>
                <c:pt idx="9">
                  <c:v>1293</c:v>
                </c:pt>
                <c:pt idx="10">
                  <c:v>1367</c:v>
                </c:pt>
                <c:pt idx="11">
                  <c:v>1000</c:v>
                </c:pt>
                <c:pt idx="12">
                  <c:v>573</c:v>
                </c:pt>
                <c:pt idx="13">
                  <c:v>300</c:v>
                </c:pt>
                <c:pt idx="14">
                  <c:v>102</c:v>
                </c:pt>
                <c:pt idx="15">
                  <c:v>44</c:v>
                </c:pt>
                <c:pt idx="16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F7-44FE-AB1A-C4DF8F3EED55}"/>
            </c:ext>
          </c:extLst>
        </c:ser>
        <c:ser>
          <c:idx val="1"/>
          <c:order val="1"/>
          <c:tx>
            <c:strRef>
              <c:f>'Table 10.23'!$S$62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10.23'!$Y$63:$Y$79</c:f>
              <c:numCache>
                <c:formatCode>#,##0</c:formatCode>
                <c:ptCount val="17"/>
                <c:pt idx="0">
                  <c:v>14</c:v>
                </c:pt>
                <c:pt idx="1">
                  <c:v>227</c:v>
                </c:pt>
                <c:pt idx="2">
                  <c:v>828</c:v>
                </c:pt>
                <c:pt idx="3">
                  <c:v>1487</c:v>
                </c:pt>
                <c:pt idx="4">
                  <c:v>1660</c:v>
                </c:pt>
                <c:pt idx="5">
                  <c:v>1383</c:v>
                </c:pt>
                <c:pt idx="6">
                  <c:v>1269</c:v>
                </c:pt>
                <c:pt idx="7">
                  <c:v>1324</c:v>
                </c:pt>
                <c:pt idx="8">
                  <c:v>1389</c:v>
                </c:pt>
                <c:pt idx="9">
                  <c:v>1420</c:v>
                </c:pt>
                <c:pt idx="10">
                  <c:v>1458</c:v>
                </c:pt>
                <c:pt idx="11">
                  <c:v>1020</c:v>
                </c:pt>
                <c:pt idx="12">
                  <c:v>517</c:v>
                </c:pt>
                <c:pt idx="13">
                  <c:v>192</c:v>
                </c:pt>
                <c:pt idx="14">
                  <c:v>100</c:v>
                </c:pt>
                <c:pt idx="15">
                  <c:v>60</c:v>
                </c:pt>
                <c:pt idx="16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F7-44FE-AB1A-C4DF8F3EE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10.23'!$Y$83:$Y$90</c:f>
              <c:numCache>
                <c:formatCode>#,##0</c:formatCode>
                <c:ptCount val="8"/>
                <c:pt idx="0">
                  <c:v>1576</c:v>
                </c:pt>
                <c:pt idx="1">
                  <c:v>2023</c:v>
                </c:pt>
                <c:pt idx="2">
                  <c:v>1212</c:v>
                </c:pt>
                <c:pt idx="3">
                  <c:v>814</c:v>
                </c:pt>
                <c:pt idx="4">
                  <c:v>680</c:v>
                </c:pt>
                <c:pt idx="5">
                  <c:v>588</c:v>
                </c:pt>
                <c:pt idx="6">
                  <c:v>332</c:v>
                </c:pt>
                <c:pt idx="7">
                  <c:v>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D2-4CD4-91D6-1D7D94E478E0}"/>
            </c:ext>
          </c:extLst>
        </c:ser>
        <c:ser>
          <c:idx val="1"/>
          <c:order val="1"/>
          <c:tx>
            <c:strRef>
              <c:f>'Table 10.23'!$S$92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10.23'!$Y$93:$Y$100</c:f>
              <c:numCache>
                <c:formatCode>#,##0</c:formatCode>
                <c:ptCount val="8"/>
                <c:pt idx="0">
                  <c:v>1070</c:v>
                </c:pt>
                <c:pt idx="1">
                  <c:v>2626</c:v>
                </c:pt>
                <c:pt idx="2">
                  <c:v>243</c:v>
                </c:pt>
                <c:pt idx="3">
                  <c:v>1347</c:v>
                </c:pt>
                <c:pt idx="4">
                  <c:v>1954</c:v>
                </c:pt>
                <c:pt idx="5">
                  <c:v>885</c:v>
                </c:pt>
                <c:pt idx="6">
                  <c:v>40</c:v>
                </c:pt>
                <c:pt idx="7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D2-4CD4-91D6-1D7D94E47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10.23'!$S$1</c:f>
              <c:strCache>
                <c:ptCount val="1"/>
                <c:pt idx="0">
                  <c:v>Holdfast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10.23'!$U$8:$Y$8</c:f>
              <c:numCache>
                <c:formatCode>#,##0</c:formatCode>
                <c:ptCount val="5"/>
                <c:pt idx="0">
                  <c:v>40268.980000000003</c:v>
                </c:pt>
                <c:pt idx="1">
                  <c:v>40937.29</c:v>
                </c:pt>
                <c:pt idx="2">
                  <c:v>42458.87</c:v>
                </c:pt>
                <c:pt idx="3">
                  <c:v>43764.34</c:v>
                </c:pt>
                <c:pt idx="4">
                  <c:v>44342.48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BD-4EC4-BA67-5A8A8956214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BD-4EC4-BA67-5A8A89562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10.23'!$T$4:$Z$4</c:f>
              <c:numCache>
                <c:formatCode>#,##0</c:formatCode>
                <c:ptCount val="7"/>
                <c:pt idx="0">
                  <c:v>28695</c:v>
                </c:pt>
                <c:pt idx="1">
                  <c:v>28750</c:v>
                </c:pt>
                <c:pt idx="2">
                  <c:v>28667</c:v>
                </c:pt>
                <c:pt idx="3">
                  <c:v>28266</c:v>
                </c:pt>
                <c:pt idx="4">
                  <c:v>27857</c:v>
                </c:pt>
                <c:pt idx="5">
                  <c:v>28300</c:v>
                </c:pt>
                <c:pt idx="6">
                  <c:v>28910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FE-4014-8D92-3F71C26D22B5}"/>
            </c:ext>
          </c:extLst>
        </c:ser>
        <c:ser>
          <c:idx val="1"/>
          <c:order val="1"/>
          <c:tx>
            <c:strRef>
              <c:f>'Table 10.23'!$S$7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10.23'!$T$7:$Z$7</c:f>
              <c:numCache>
                <c:formatCode>#,##0</c:formatCode>
                <c:ptCount val="7"/>
                <c:pt idx="0">
                  <c:v>20400</c:v>
                </c:pt>
                <c:pt idx="1">
                  <c:v>20488</c:v>
                </c:pt>
                <c:pt idx="2">
                  <c:v>20489</c:v>
                </c:pt>
                <c:pt idx="3">
                  <c:v>20312</c:v>
                </c:pt>
                <c:pt idx="4">
                  <c:v>20108</c:v>
                </c:pt>
                <c:pt idx="5">
                  <c:v>20189</c:v>
                </c:pt>
                <c:pt idx="6">
                  <c:v>20521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FE-4014-8D92-3F71C26D22B5}"/>
            </c:ext>
          </c:extLst>
        </c:ser>
        <c:ser>
          <c:idx val="2"/>
          <c:order val="2"/>
          <c:tx>
            <c:strRef>
              <c:f>'Table 10.23'!$S$11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10.23'!$T$11:$Z$11</c:f>
              <c:numCache>
                <c:formatCode>#,##0</c:formatCode>
                <c:ptCount val="7"/>
                <c:pt idx="0">
                  <c:v>25613</c:v>
                </c:pt>
                <c:pt idx="1">
                  <c:v>25712</c:v>
                </c:pt>
                <c:pt idx="2">
                  <c:v>25734</c:v>
                </c:pt>
                <c:pt idx="3">
                  <c:v>25395</c:v>
                </c:pt>
                <c:pt idx="4">
                  <c:v>24886</c:v>
                </c:pt>
                <c:pt idx="5">
                  <c:v>25283</c:v>
                </c:pt>
                <c:pt idx="6">
                  <c:v>25854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FE-4014-8D92-3F71C26D22B5}"/>
            </c:ext>
          </c:extLst>
        </c:ser>
        <c:ser>
          <c:idx val="3"/>
          <c:order val="3"/>
          <c:tx>
            <c:strRef>
              <c:f>'Table 10.23'!$S$12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10.23'!$T$12:$Z$12</c:f>
              <c:numCache>
                <c:formatCode>#,##0</c:formatCode>
                <c:ptCount val="7"/>
                <c:pt idx="0">
                  <c:v>3083</c:v>
                </c:pt>
                <c:pt idx="1">
                  <c:v>3035</c:v>
                </c:pt>
                <c:pt idx="2">
                  <c:v>2936</c:v>
                </c:pt>
                <c:pt idx="3">
                  <c:v>2869</c:v>
                </c:pt>
                <c:pt idx="4">
                  <c:v>2974</c:v>
                </c:pt>
                <c:pt idx="5">
                  <c:v>3017</c:v>
                </c:pt>
                <c:pt idx="6">
                  <c:v>3054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FE-4014-8D92-3F71C26D2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10.23'!$S$1</c:f>
              <c:strCache>
                <c:ptCount val="1"/>
                <c:pt idx="0">
                  <c:v>Holdfast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10.23'!$AB$15:$AB$33</c:f>
              <c:numCache>
                <c:formatCode>0.0%</c:formatCode>
                <c:ptCount val="19"/>
                <c:pt idx="0">
                  <c:v>7.7135939121411277E-3</c:v>
                </c:pt>
                <c:pt idx="1">
                  <c:v>6.7796610169491523E-3</c:v>
                </c:pt>
                <c:pt idx="2">
                  <c:v>4.3341404358353514E-2</c:v>
                </c:pt>
                <c:pt idx="3">
                  <c:v>6.8142511241784847E-3</c:v>
                </c:pt>
                <c:pt idx="4">
                  <c:v>6.1432030439294363E-2</c:v>
                </c:pt>
                <c:pt idx="5">
                  <c:v>2.8329297820823246E-2</c:v>
                </c:pt>
                <c:pt idx="6">
                  <c:v>7.6132826011760635E-2</c:v>
                </c:pt>
                <c:pt idx="7">
                  <c:v>7.6928398478035287E-2</c:v>
                </c:pt>
                <c:pt idx="8">
                  <c:v>2.9332410930473885E-2</c:v>
                </c:pt>
                <c:pt idx="9">
                  <c:v>1.37668626772743E-2</c:v>
                </c:pt>
                <c:pt idx="10">
                  <c:v>4.0643375994465582E-2</c:v>
                </c:pt>
                <c:pt idx="11">
                  <c:v>2.1065375302663437E-2</c:v>
                </c:pt>
                <c:pt idx="12">
                  <c:v>7.8554133517813901E-2</c:v>
                </c:pt>
                <c:pt idx="13">
                  <c:v>8.0767900380491184E-2</c:v>
                </c:pt>
                <c:pt idx="14">
                  <c:v>6.5755793842960916E-2</c:v>
                </c:pt>
                <c:pt idx="15">
                  <c:v>0.1139744033206503</c:v>
                </c:pt>
                <c:pt idx="16">
                  <c:v>0.1427879626426842</c:v>
                </c:pt>
                <c:pt idx="17">
                  <c:v>2.4904877205119337E-2</c:v>
                </c:pt>
                <c:pt idx="18">
                  <c:v>3.3379453476305776E-2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9D-4A84-9A36-7254490B504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9D-4A84-9A36-7254490B5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10.23'!$Z$44:$Z$60</c:f>
              <c:numCache>
                <c:formatCode>#,##0</c:formatCode>
                <c:ptCount val="17"/>
                <c:pt idx="0">
                  <c:v>15</c:v>
                </c:pt>
                <c:pt idx="1">
                  <c:v>203</c:v>
                </c:pt>
                <c:pt idx="2">
                  <c:v>706</c:v>
                </c:pt>
                <c:pt idx="3">
                  <c:v>1308</c:v>
                </c:pt>
                <c:pt idx="4">
                  <c:v>1659</c:v>
                </c:pt>
                <c:pt idx="5">
                  <c:v>1478</c:v>
                </c:pt>
                <c:pt idx="6">
                  <c:v>1451</c:v>
                </c:pt>
                <c:pt idx="7">
                  <c:v>1246</c:v>
                </c:pt>
                <c:pt idx="8">
                  <c:v>1336</c:v>
                </c:pt>
                <c:pt idx="9">
                  <c:v>1219</c:v>
                </c:pt>
                <c:pt idx="10">
                  <c:v>1358</c:v>
                </c:pt>
                <c:pt idx="11">
                  <c:v>1011</c:v>
                </c:pt>
                <c:pt idx="12">
                  <c:v>583</c:v>
                </c:pt>
                <c:pt idx="13">
                  <c:v>295</c:v>
                </c:pt>
                <c:pt idx="14">
                  <c:v>115</c:v>
                </c:pt>
                <c:pt idx="15">
                  <c:v>44</c:v>
                </c:pt>
                <c:pt idx="16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1E-4A87-82BF-708E044BA1A7}"/>
            </c:ext>
          </c:extLst>
        </c:ser>
        <c:ser>
          <c:idx val="1"/>
          <c:order val="1"/>
          <c:tx>
            <c:strRef>
              <c:f>'Table 10.23'!$S$62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10.23'!$Z$63:$Z$79</c:f>
              <c:numCache>
                <c:formatCode>#,##0</c:formatCode>
                <c:ptCount val="17"/>
                <c:pt idx="0">
                  <c:v>9</c:v>
                </c:pt>
                <c:pt idx="1">
                  <c:v>274</c:v>
                </c:pt>
                <c:pt idx="2">
                  <c:v>797</c:v>
                </c:pt>
                <c:pt idx="3">
                  <c:v>1477</c:v>
                </c:pt>
                <c:pt idx="4">
                  <c:v>1676</c:v>
                </c:pt>
                <c:pt idx="5">
                  <c:v>1466</c:v>
                </c:pt>
                <c:pt idx="6">
                  <c:v>1361</c:v>
                </c:pt>
                <c:pt idx="7">
                  <c:v>1339</c:v>
                </c:pt>
                <c:pt idx="8">
                  <c:v>1493</c:v>
                </c:pt>
                <c:pt idx="9">
                  <c:v>1418</c:v>
                </c:pt>
                <c:pt idx="10">
                  <c:v>1461</c:v>
                </c:pt>
                <c:pt idx="11">
                  <c:v>1052</c:v>
                </c:pt>
                <c:pt idx="12">
                  <c:v>535</c:v>
                </c:pt>
                <c:pt idx="13">
                  <c:v>219</c:v>
                </c:pt>
                <c:pt idx="14">
                  <c:v>86</c:v>
                </c:pt>
                <c:pt idx="15">
                  <c:v>66</c:v>
                </c:pt>
                <c:pt idx="16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1E-4A87-82BF-708E044BA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10.23'!$Z$83:$Z$90</c:f>
              <c:numCache>
                <c:formatCode>#,##0</c:formatCode>
                <c:ptCount val="8"/>
                <c:pt idx="0">
                  <c:v>1662</c:v>
                </c:pt>
                <c:pt idx="1">
                  <c:v>2105</c:v>
                </c:pt>
                <c:pt idx="2">
                  <c:v>1270</c:v>
                </c:pt>
                <c:pt idx="3">
                  <c:v>827</c:v>
                </c:pt>
                <c:pt idx="4">
                  <c:v>671</c:v>
                </c:pt>
                <c:pt idx="5">
                  <c:v>598</c:v>
                </c:pt>
                <c:pt idx="6">
                  <c:v>374</c:v>
                </c:pt>
                <c:pt idx="7">
                  <c:v>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0D-4137-B3BE-70C2C5152761}"/>
            </c:ext>
          </c:extLst>
        </c:ser>
        <c:ser>
          <c:idx val="1"/>
          <c:order val="1"/>
          <c:tx>
            <c:strRef>
              <c:f>'Table 10.23'!$S$92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10.23'!$Z$93:$Z$100</c:f>
              <c:numCache>
                <c:formatCode>#,##0</c:formatCode>
                <c:ptCount val="8"/>
                <c:pt idx="0">
                  <c:v>1082</c:v>
                </c:pt>
                <c:pt idx="1">
                  <c:v>2797</c:v>
                </c:pt>
                <c:pt idx="2">
                  <c:v>267</c:v>
                </c:pt>
                <c:pt idx="3">
                  <c:v>1395</c:v>
                </c:pt>
                <c:pt idx="4">
                  <c:v>1922</c:v>
                </c:pt>
                <c:pt idx="5">
                  <c:v>925</c:v>
                </c:pt>
                <c:pt idx="6">
                  <c:v>42</c:v>
                </c:pt>
                <c:pt idx="7">
                  <c:v>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0D-4137-B3BE-70C2C5152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10.3'!$Y$44:$Y$60</c:f>
              <c:numCache>
                <c:formatCode>#,##0</c:formatCode>
                <c:ptCount val="17"/>
                <c:pt idx="0">
                  <c:v>0</c:v>
                </c:pt>
                <c:pt idx="1">
                  <c:v>48</c:v>
                </c:pt>
                <c:pt idx="2">
                  <c:v>188</c:v>
                </c:pt>
                <c:pt idx="3">
                  <c:v>346</c:v>
                </c:pt>
                <c:pt idx="4">
                  <c:v>361</c:v>
                </c:pt>
                <c:pt idx="5">
                  <c:v>367</c:v>
                </c:pt>
                <c:pt idx="6">
                  <c:v>358</c:v>
                </c:pt>
                <c:pt idx="7">
                  <c:v>342</c:v>
                </c:pt>
                <c:pt idx="8">
                  <c:v>418</c:v>
                </c:pt>
                <c:pt idx="9">
                  <c:v>400</c:v>
                </c:pt>
                <c:pt idx="10">
                  <c:v>366</c:v>
                </c:pt>
                <c:pt idx="11">
                  <c:v>217</c:v>
                </c:pt>
                <c:pt idx="12">
                  <c:v>103</c:v>
                </c:pt>
                <c:pt idx="13">
                  <c:v>45</c:v>
                </c:pt>
                <c:pt idx="14">
                  <c:v>13</c:v>
                </c:pt>
                <c:pt idx="15">
                  <c:v>6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3C-41FC-A957-3AEE4D15268C}"/>
            </c:ext>
          </c:extLst>
        </c:ser>
        <c:ser>
          <c:idx val="1"/>
          <c:order val="1"/>
          <c:tx>
            <c:strRef>
              <c:f>'Table 10.3'!$S$62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10.3'!$Y$63:$Y$79</c:f>
              <c:numCache>
                <c:formatCode>#,##0</c:formatCode>
                <c:ptCount val="17"/>
                <c:pt idx="0">
                  <c:v>8</c:v>
                </c:pt>
                <c:pt idx="1">
                  <c:v>65</c:v>
                </c:pt>
                <c:pt idx="2">
                  <c:v>189</c:v>
                </c:pt>
                <c:pt idx="3">
                  <c:v>254</c:v>
                </c:pt>
                <c:pt idx="4">
                  <c:v>264</c:v>
                </c:pt>
                <c:pt idx="5">
                  <c:v>291</c:v>
                </c:pt>
                <c:pt idx="6">
                  <c:v>259</c:v>
                </c:pt>
                <c:pt idx="7">
                  <c:v>304</c:v>
                </c:pt>
                <c:pt idx="8">
                  <c:v>377</c:v>
                </c:pt>
                <c:pt idx="9">
                  <c:v>366</c:v>
                </c:pt>
                <c:pt idx="10">
                  <c:v>272</c:v>
                </c:pt>
                <c:pt idx="11">
                  <c:v>162</c:v>
                </c:pt>
                <c:pt idx="12">
                  <c:v>68</c:v>
                </c:pt>
                <c:pt idx="13">
                  <c:v>22</c:v>
                </c:pt>
                <c:pt idx="14">
                  <c:v>6</c:v>
                </c:pt>
                <c:pt idx="15">
                  <c:v>5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3C-41FC-A957-3AEE4D152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10.23'!$S$1</c:f>
              <c:strCache>
                <c:ptCount val="1"/>
                <c:pt idx="0">
                  <c:v>Holdfast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10.23'!$T$8:$Z$8</c:f>
              <c:numCache>
                <c:formatCode>#,##0</c:formatCode>
                <c:ptCount val="7"/>
                <c:pt idx="0">
                  <c:v>38485.699999999997</c:v>
                </c:pt>
                <c:pt idx="1">
                  <c:v>40268.980000000003</c:v>
                </c:pt>
                <c:pt idx="2">
                  <c:v>40937.29</c:v>
                </c:pt>
                <c:pt idx="3">
                  <c:v>42458.87</c:v>
                </c:pt>
                <c:pt idx="4">
                  <c:v>43764.34</c:v>
                </c:pt>
                <c:pt idx="5">
                  <c:v>44342.48</c:v>
                </c:pt>
                <c:pt idx="6">
                  <c:v>46674.38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0B-4579-BEA3-E083ED2F083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0B-4579-BEA3-E083ED2F0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10.24'!$U$4:$Y$4</c:f>
              <c:numCache>
                <c:formatCode>#,##0</c:formatCode>
                <c:ptCount val="5"/>
                <c:pt idx="0">
                  <c:v>2919</c:v>
                </c:pt>
                <c:pt idx="1">
                  <c:v>3090</c:v>
                </c:pt>
                <c:pt idx="2">
                  <c:v>3111</c:v>
                </c:pt>
                <c:pt idx="3">
                  <c:v>3021</c:v>
                </c:pt>
                <c:pt idx="4">
                  <c:v>3671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BD-48AC-8879-D0C1748A6A4E}"/>
            </c:ext>
          </c:extLst>
        </c:ser>
        <c:ser>
          <c:idx val="1"/>
          <c:order val="1"/>
          <c:tx>
            <c:strRef>
              <c:f>'Table 10.24'!$S$7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10.24'!$U$7:$Y$7</c:f>
              <c:numCache>
                <c:formatCode>#,##0</c:formatCode>
                <c:ptCount val="5"/>
                <c:pt idx="0">
                  <c:v>1885</c:v>
                </c:pt>
                <c:pt idx="1">
                  <c:v>1982</c:v>
                </c:pt>
                <c:pt idx="2">
                  <c:v>2063</c:v>
                </c:pt>
                <c:pt idx="3">
                  <c:v>1935</c:v>
                </c:pt>
                <c:pt idx="4">
                  <c:v>2277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BD-48AC-8879-D0C1748A6A4E}"/>
            </c:ext>
          </c:extLst>
        </c:ser>
        <c:ser>
          <c:idx val="2"/>
          <c:order val="2"/>
          <c:tx>
            <c:strRef>
              <c:f>'Table 10.24'!$S$11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10.24'!$U$11:$Y$11</c:f>
              <c:numCache>
                <c:formatCode>#,##0</c:formatCode>
                <c:ptCount val="5"/>
                <c:pt idx="0">
                  <c:v>2271</c:v>
                </c:pt>
                <c:pt idx="1">
                  <c:v>2423</c:v>
                </c:pt>
                <c:pt idx="2">
                  <c:v>2421</c:v>
                </c:pt>
                <c:pt idx="3">
                  <c:v>2390</c:v>
                </c:pt>
                <c:pt idx="4">
                  <c:v>2895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BD-48AC-8879-D0C1748A6A4E}"/>
            </c:ext>
          </c:extLst>
        </c:ser>
        <c:ser>
          <c:idx val="3"/>
          <c:order val="3"/>
          <c:tx>
            <c:strRef>
              <c:f>'Table 10.24'!$S$12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10.24'!$U$12:$Y$12</c:f>
              <c:numCache>
                <c:formatCode>#,##0</c:formatCode>
                <c:ptCount val="5"/>
                <c:pt idx="0">
                  <c:v>650</c:v>
                </c:pt>
                <c:pt idx="1">
                  <c:v>668</c:v>
                </c:pt>
                <c:pt idx="2">
                  <c:v>690</c:v>
                </c:pt>
                <c:pt idx="3">
                  <c:v>628</c:v>
                </c:pt>
                <c:pt idx="4">
                  <c:v>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BD-48AC-8879-D0C1748A6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10.24'!$S$1</c:f>
              <c:strCache>
                <c:ptCount val="1"/>
                <c:pt idx="0">
                  <c:v>Kangaroo Island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10.24'!$AB$15:$AB$33</c:f>
              <c:numCache>
                <c:formatCode>0.0%</c:formatCode>
                <c:ptCount val="19"/>
                <c:pt idx="0">
                  <c:v>0.17296545328077903</c:v>
                </c:pt>
                <c:pt idx="1">
                  <c:v>5.3327150475307207E-3</c:v>
                </c:pt>
                <c:pt idx="2">
                  <c:v>3.3619290517041503E-2</c:v>
                </c:pt>
                <c:pt idx="3">
                  <c:v>4.8690006955715275E-3</c:v>
                </c:pt>
                <c:pt idx="4">
                  <c:v>5.216786459540923E-2</c:v>
                </c:pt>
                <c:pt idx="5">
                  <c:v>2.8286575469510782E-2</c:v>
                </c:pt>
                <c:pt idx="6">
                  <c:v>8.6714583816369123E-2</c:v>
                </c:pt>
                <c:pt idx="7">
                  <c:v>0.11453744493392071</c:v>
                </c:pt>
                <c:pt idx="8">
                  <c:v>6.1905865986552282E-2</c:v>
                </c:pt>
                <c:pt idx="9">
                  <c:v>4.1734291676327386E-3</c:v>
                </c:pt>
                <c:pt idx="10">
                  <c:v>1.0665430095061441E-2</c:v>
                </c:pt>
                <c:pt idx="11">
                  <c:v>1.3911430558775794E-2</c:v>
                </c:pt>
                <c:pt idx="12">
                  <c:v>3.6633433804776259E-2</c:v>
                </c:pt>
                <c:pt idx="13">
                  <c:v>4.2661720380245766E-2</c:v>
                </c:pt>
                <c:pt idx="14">
                  <c:v>5.1472293067470441E-2</c:v>
                </c:pt>
                <c:pt idx="15">
                  <c:v>5.935543705077672E-2</c:v>
                </c:pt>
                <c:pt idx="16">
                  <c:v>6.3760723394389054E-2</c:v>
                </c:pt>
                <c:pt idx="17">
                  <c:v>1.1824715974959425E-2</c:v>
                </c:pt>
                <c:pt idx="18">
                  <c:v>2.4345003477857639E-2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F4-4B87-805F-B7DCC46183B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F4-4B87-805F-B7DCC4618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10.24'!$Y$44:$Y$60</c:f>
              <c:numCache>
                <c:formatCode>#,##0</c:formatCode>
                <c:ptCount val="17"/>
                <c:pt idx="0">
                  <c:v>0</c:v>
                </c:pt>
                <c:pt idx="1">
                  <c:v>39</c:v>
                </c:pt>
                <c:pt idx="2">
                  <c:v>119</c:v>
                </c:pt>
                <c:pt idx="3">
                  <c:v>152</c:v>
                </c:pt>
                <c:pt idx="4">
                  <c:v>178</c:v>
                </c:pt>
                <c:pt idx="5">
                  <c:v>178</c:v>
                </c:pt>
                <c:pt idx="6">
                  <c:v>198</c:v>
                </c:pt>
                <c:pt idx="7">
                  <c:v>151</c:v>
                </c:pt>
                <c:pt idx="8">
                  <c:v>146</c:v>
                </c:pt>
                <c:pt idx="9">
                  <c:v>167</c:v>
                </c:pt>
                <c:pt idx="10">
                  <c:v>191</c:v>
                </c:pt>
                <c:pt idx="11">
                  <c:v>173</c:v>
                </c:pt>
                <c:pt idx="12">
                  <c:v>86</c:v>
                </c:pt>
                <c:pt idx="13">
                  <c:v>49</c:v>
                </c:pt>
                <c:pt idx="14">
                  <c:v>28</c:v>
                </c:pt>
                <c:pt idx="15">
                  <c:v>4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AD-491D-9FAF-A1F24ADB2C33}"/>
            </c:ext>
          </c:extLst>
        </c:ser>
        <c:ser>
          <c:idx val="1"/>
          <c:order val="1"/>
          <c:tx>
            <c:strRef>
              <c:f>'Table 10.24'!$S$62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10.24'!$Y$63:$Y$79</c:f>
              <c:numCache>
                <c:formatCode>#,##0</c:formatCode>
                <c:ptCount val="17"/>
                <c:pt idx="0">
                  <c:v>5</c:v>
                </c:pt>
                <c:pt idx="1">
                  <c:v>31</c:v>
                </c:pt>
                <c:pt idx="2">
                  <c:v>105</c:v>
                </c:pt>
                <c:pt idx="3">
                  <c:v>132</c:v>
                </c:pt>
                <c:pt idx="4">
                  <c:v>199</c:v>
                </c:pt>
                <c:pt idx="5">
                  <c:v>168</c:v>
                </c:pt>
                <c:pt idx="6">
                  <c:v>123</c:v>
                </c:pt>
                <c:pt idx="7">
                  <c:v>166</c:v>
                </c:pt>
                <c:pt idx="8">
                  <c:v>192</c:v>
                </c:pt>
                <c:pt idx="9">
                  <c:v>199</c:v>
                </c:pt>
                <c:pt idx="10">
                  <c:v>192</c:v>
                </c:pt>
                <c:pt idx="11">
                  <c:v>165</c:v>
                </c:pt>
                <c:pt idx="12">
                  <c:v>81</c:v>
                </c:pt>
                <c:pt idx="13">
                  <c:v>31</c:v>
                </c:pt>
                <c:pt idx="14">
                  <c:v>11</c:v>
                </c:pt>
                <c:pt idx="15">
                  <c:v>7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AD-491D-9FAF-A1F24ADB2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10.24'!$Y$83:$Y$90</c:f>
              <c:numCache>
                <c:formatCode>#,##0</c:formatCode>
                <c:ptCount val="8"/>
                <c:pt idx="0">
                  <c:v>103</c:v>
                </c:pt>
                <c:pt idx="1">
                  <c:v>83</c:v>
                </c:pt>
                <c:pt idx="2">
                  <c:v>157</c:v>
                </c:pt>
                <c:pt idx="3">
                  <c:v>76</c:v>
                </c:pt>
                <c:pt idx="4">
                  <c:v>29</c:v>
                </c:pt>
                <c:pt idx="5">
                  <c:v>38</c:v>
                </c:pt>
                <c:pt idx="6">
                  <c:v>79</c:v>
                </c:pt>
                <c:pt idx="7">
                  <c:v>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F8-440F-9ADF-C8724B84B17F}"/>
            </c:ext>
          </c:extLst>
        </c:ser>
        <c:ser>
          <c:idx val="1"/>
          <c:order val="1"/>
          <c:tx>
            <c:strRef>
              <c:f>'Table 10.24'!$S$92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10.24'!$Y$93:$Y$100</c:f>
              <c:numCache>
                <c:formatCode>#,##0</c:formatCode>
                <c:ptCount val="8"/>
                <c:pt idx="0">
                  <c:v>53</c:v>
                </c:pt>
                <c:pt idx="1">
                  <c:v>165</c:v>
                </c:pt>
                <c:pt idx="2">
                  <c:v>43</c:v>
                </c:pt>
                <c:pt idx="3">
                  <c:v>191</c:v>
                </c:pt>
                <c:pt idx="4">
                  <c:v>144</c:v>
                </c:pt>
                <c:pt idx="5">
                  <c:v>104</c:v>
                </c:pt>
                <c:pt idx="6">
                  <c:v>6</c:v>
                </c:pt>
                <c:pt idx="7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F8-440F-9ADF-C8724B84B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10.24'!$S$1</c:f>
              <c:strCache>
                <c:ptCount val="1"/>
                <c:pt idx="0">
                  <c:v>Kangaroo Island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10.24'!$U$8:$Y$8</c:f>
              <c:numCache>
                <c:formatCode>#,##0</c:formatCode>
                <c:ptCount val="5"/>
                <c:pt idx="0">
                  <c:v>25283</c:v>
                </c:pt>
                <c:pt idx="1">
                  <c:v>24600</c:v>
                </c:pt>
                <c:pt idx="2">
                  <c:v>25233.14</c:v>
                </c:pt>
                <c:pt idx="3">
                  <c:v>26141.040000000001</c:v>
                </c:pt>
                <c:pt idx="4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98-442D-9A6B-7246E5AD7EA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98-442D-9A6B-7246E5AD7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10.24'!$T$4:$Z$4</c:f>
              <c:numCache>
                <c:formatCode>#,##0</c:formatCode>
                <c:ptCount val="7"/>
                <c:pt idx="0">
                  <c:v>2920</c:v>
                </c:pt>
                <c:pt idx="1">
                  <c:v>2919</c:v>
                </c:pt>
                <c:pt idx="2">
                  <c:v>3090</c:v>
                </c:pt>
                <c:pt idx="3">
                  <c:v>3111</c:v>
                </c:pt>
                <c:pt idx="4">
                  <c:v>3021</c:v>
                </c:pt>
                <c:pt idx="5">
                  <c:v>3671</c:v>
                </c:pt>
                <c:pt idx="6">
                  <c:v>4312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37-4130-863C-FDAE481EA117}"/>
            </c:ext>
          </c:extLst>
        </c:ser>
        <c:ser>
          <c:idx val="1"/>
          <c:order val="1"/>
          <c:tx>
            <c:strRef>
              <c:f>'Table 10.24'!$S$7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10.24'!$T$7:$Z$7</c:f>
              <c:numCache>
                <c:formatCode>#,##0</c:formatCode>
                <c:ptCount val="7"/>
                <c:pt idx="0">
                  <c:v>1834</c:v>
                </c:pt>
                <c:pt idx="1">
                  <c:v>1885</c:v>
                </c:pt>
                <c:pt idx="2">
                  <c:v>1982</c:v>
                </c:pt>
                <c:pt idx="3">
                  <c:v>2063</c:v>
                </c:pt>
                <c:pt idx="4">
                  <c:v>1935</c:v>
                </c:pt>
                <c:pt idx="5">
                  <c:v>2277</c:v>
                </c:pt>
                <c:pt idx="6">
                  <c:v>2739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37-4130-863C-FDAE481EA117}"/>
            </c:ext>
          </c:extLst>
        </c:ser>
        <c:ser>
          <c:idx val="2"/>
          <c:order val="2"/>
          <c:tx>
            <c:strRef>
              <c:f>'Table 10.24'!$S$11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10.24'!$T$11:$Z$11</c:f>
              <c:numCache>
                <c:formatCode>#,##0</c:formatCode>
                <c:ptCount val="7"/>
                <c:pt idx="0">
                  <c:v>2303</c:v>
                </c:pt>
                <c:pt idx="1">
                  <c:v>2271</c:v>
                </c:pt>
                <c:pt idx="2">
                  <c:v>2423</c:v>
                </c:pt>
                <c:pt idx="3">
                  <c:v>2421</c:v>
                </c:pt>
                <c:pt idx="4">
                  <c:v>2390</c:v>
                </c:pt>
                <c:pt idx="5">
                  <c:v>2895</c:v>
                </c:pt>
                <c:pt idx="6">
                  <c:v>3307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37-4130-863C-FDAE481EA117}"/>
            </c:ext>
          </c:extLst>
        </c:ser>
        <c:ser>
          <c:idx val="3"/>
          <c:order val="3"/>
          <c:tx>
            <c:strRef>
              <c:f>'Table 10.24'!$S$12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10.24'!$T$12:$Z$12</c:f>
              <c:numCache>
                <c:formatCode>#,##0</c:formatCode>
                <c:ptCount val="7"/>
                <c:pt idx="0">
                  <c:v>617</c:v>
                </c:pt>
                <c:pt idx="1">
                  <c:v>650</c:v>
                </c:pt>
                <c:pt idx="2">
                  <c:v>668</c:v>
                </c:pt>
                <c:pt idx="3">
                  <c:v>690</c:v>
                </c:pt>
                <c:pt idx="4">
                  <c:v>628</c:v>
                </c:pt>
                <c:pt idx="5">
                  <c:v>776</c:v>
                </c:pt>
                <c:pt idx="6">
                  <c:v>1006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37-4130-863C-FDAE481EA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10.24'!$S$1</c:f>
              <c:strCache>
                <c:ptCount val="1"/>
                <c:pt idx="0">
                  <c:v>Kangaroo Island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10.24'!$AB$15:$AB$33</c:f>
              <c:numCache>
                <c:formatCode>0.0%</c:formatCode>
                <c:ptCount val="19"/>
                <c:pt idx="0">
                  <c:v>0.17296545328077903</c:v>
                </c:pt>
                <c:pt idx="1">
                  <c:v>5.3327150475307207E-3</c:v>
                </c:pt>
                <c:pt idx="2">
                  <c:v>3.3619290517041503E-2</c:v>
                </c:pt>
                <c:pt idx="3">
                  <c:v>4.8690006955715275E-3</c:v>
                </c:pt>
                <c:pt idx="4">
                  <c:v>5.216786459540923E-2</c:v>
                </c:pt>
                <c:pt idx="5">
                  <c:v>2.8286575469510782E-2</c:v>
                </c:pt>
                <c:pt idx="6">
                  <c:v>8.6714583816369123E-2</c:v>
                </c:pt>
                <c:pt idx="7">
                  <c:v>0.11453744493392071</c:v>
                </c:pt>
                <c:pt idx="8">
                  <c:v>6.1905865986552282E-2</c:v>
                </c:pt>
                <c:pt idx="9">
                  <c:v>4.1734291676327386E-3</c:v>
                </c:pt>
                <c:pt idx="10">
                  <c:v>1.0665430095061441E-2</c:v>
                </c:pt>
                <c:pt idx="11">
                  <c:v>1.3911430558775794E-2</c:v>
                </c:pt>
                <c:pt idx="12">
                  <c:v>3.6633433804776259E-2</c:v>
                </c:pt>
                <c:pt idx="13">
                  <c:v>4.2661720380245766E-2</c:v>
                </c:pt>
                <c:pt idx="14">
                  <c:v>5.1472293067470441E-2</c:v>
                </c:pt>
                <c:pt idx="15">
                  <c:v>5.935543705077672E-2</c:v>
                </c:pt>
                <c:pt idx="16">
                  <c:v>6.3760723394389054E-2</c:v>
                </c:pt>
                <c:pt idx="17">
                  <c:v>1.1824715974959425E-2</c:v>
                </c:pt>
                <c:pt idx="18">
                  <c:v>2.4345003477857639E-2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1C-49D8-B1BC-E2A3CBB8B88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1C-49D8-B1BC-E2A3CBB8B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10.24'!$Z$44:$Z$60</c:f>
              <c:numCache>
                <c:formatCode>#,##0</c:formatCode>
                <c:ptCount val="17"/>
                <c:pt idx="0">
                  <c:v>0</c:v>
                </c:pt>
                <c:pt idx="1">
                  <c:v>51</c:v>
                </c:pt>
                <c:pt idx="2">
                  <c:v>148</c:v>
                </c:pt>
                <c:pt idx="3">
                  <c:v>156</c:v>
                </c:pt>
                <c:pt idx="4">
                  <c:v>170</c:v>
                </c:pt>
                <c:pt idx="5">
                  <c:v>198</c:v>
                </c:pt>
                <c:pt idx="6">
                  <c:v>199</c:v>
                </c:pt>
                <c:pt idx="7">
                  <c:v>151</c:v>
                </c:pt>
                <c:pt idx="8">
                  <c:v>170</c:v>
                </c:pt>
                <c:pt idx="9">
                  <c:v>190</c:v>
                </c:pt>
                <c:pt idx="10">
                  <c:v>267</c:v>
                </c:pt>
                <c:pt idx="11">
                  <c:v>174</c:v>
                </c:pt>
                <c:pt idx="12">
                  <c:v>134</c:v>
                </c:pt>
                <c:pt idx="13">
                  <c:v>73</c:v>
                </c:pt>
                <c:pt idx="14">
                  <c:v>30</c:v>
                </c:pt>
                <c:pt idx="15">
                  <c:v>15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44-4590-8069-45BBBD070712}"/>
            </c:ext>
          </c:extLst>
        </c:ser>
        <c:ser>
          <c:idx val="1"/>
          <c:order val="1"/>
          <c:tx>
            <c:strRef>
              <c:f>'Table 10.24'!$S$62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10.24'!$Z$63:$Z$79</c:f>
              <c:numCache>
                <c:formatCode>#,##0</c:formatCode>
                <c:ptCount val="17"/>
                <c:pt idx="0">
                  <c:v>10</c:v>
                </c:pt>
                <c:pt idx="1">
                  <c:v>61</c:v>
                </c:pt>
                <c:pt idx="2">
                  <c:v>110</c:v>
                </c:pt>
                <c:pt idx="3">
                  <c:v>176</c:v>
                </c:pt>
                <c:pt idx="4">
                  <c:v>198</c:v>
                </c:pt>
                <c:pt idx="5">
                  <c:v>158</c:v>
                </c:pt>
                <c:pt idx="6">
                  <c:v>163</c:v>
                </c:pt>
                <c:pt idx="7">
                  <c:v>160</c:v>
                </c:pt>
                <c:pt idx="8">
                  <c:v>241</c:v>
                </c:pt>
                <c:pt idx="9">
                  <c:v>206</c:v>
                </c:pt>
                <c:pt idx="10">
                  <c:v>263</c:v>
                </c:pt>
                <c:pt idx="11">
                  <c:v>200</c:v>
                </c:pt>
                <c:pt idx="12">
                  <c:v>86</c:v>
                </c:pt>
                <c:pt idx="13">
                  <c:v>49</c:v>
                </c:pt>
                <c:pt idx="14">
                  <c:v>18</c:v>
                </c:pt>
                <c:pt idx="15">
                  <c:v>4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44-4590-8069-45BBBD070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10.24'!$Z$83:$Z$90</c:f>
              <c:numCache>
                <c:formatCode>#,##0</c:formatCode>
                <c:ptCount val="8"/>
                <c:pt idx="0">
                  <c:v>124</c:v>
                </c:pt>
                <c:pt idx="1">
                  <c:v>94</c:v>
                </c:pt>
                <c:pt idx="2">
                  <c:v>179</c:v>
                </c:pt>
                <c:pt idx="3">
                  <c:v>78</c:v>
                </c:pt>
                <c:pt idx="4">
                  <c:v>32</c:v>
                </c:pt>
                <c:pt idx="5">
                  <c:v>44</c:v>
                </c:pt>
                <c:pt idx="6">
                  <c:v>83</c:v>
                </c:pt>
                <c:pt idx="7">
                  <c:v>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95-43EA-957F-CAC66444D681}"/>
            </c:ext>
          </c:extLst>
        </c:ser>
        <c:ser>
          <c:idx val="1"/>
          <c:order val="1"/>
          <c:tx>
            <c:strRef>
              <c:f>'Table 10.24'!$S$92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10.24'!$Z$93:$Z$100</c:f>
              <c:numCache>
                <c:formatCode>#,##0</c:formatCode>
                <c:ptCount val="8"/>
                <c:pt idx="0">
                  <c:v>71</c:v>
                </c:pt>
                <c:pt idx="1">
                  <c:v>194</c:v>
                </c:pt>
                <c:pt idx="2">
                  <c:v>50</c:v>
                </c:pt>
                <c:pt idx="3">
                  <c:v>219</c:v>
                </c:pt>
                <c:pt idx="4">
                  <c:v>160</c:v>
                </c:pt>
                <c:pt idx="5">
                  <c:v>119</c:v>
                </c:pt>
                <c:pt idx="6">
                  <c:v>8</c:v>
                </c:pt>
                <c:pt idx="7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95-43EA-957F-CAC66444D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10.3'!$Y$83:$Y$90</c:f>
              <c:numCache>
                <c:formatCode>#,##0</c:formatCode>
                <c:ptCount val="8"/>
                <c:pt idx="0">
                  <c:v>218</c:v>
                </c:pt>
                <c:pt idx="1">
                  <c:v>135</c:v>
                </c:pt>
                <c:pt idx="2">
                  <c:v>504</c:v>
                </c:pt>
                <c:pt idx="3">
                  <c:v>91</c:v>
                </c:pt>
                <c:pt idx="4">
                  <c:v>103</c:v>
                </c:pt>
                <c:pt idx="5">
                  <c:v>96</c:v>
                </c:pt>
                <c:pt idx="6">
                  <c:v>397</c:v>
                </c:pt>
                <c:pt idx="7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F6-4AD8-ADC1-C2F7BBCE187F}"/>
            </c:ext>
          </c:extLst>
        </c:ser>
        <c:ser>
          <c:idx val="1"/>
          <c:order val="1"/>
          <c:tx>
            <c:strRef>
              <c:f>'Table 10.3'!$S$92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10.3'!$Y$93:$Y$100</c:f>
              <c:numCache>
                <c:formatCode>#,##0</c:formatCode>
                <c:ptCount val="8"/>
                <c:pt idx="0">
                  <c:v>164</c:v>
                </c:pt>
                <c:pt idx="1">
                  <c:v>275</c:v>
                </c:pt>
                <c:pt idx="2">
                  <c:v>94</c:v>
                </c:pt>
                <c:pt idx="3">
                  <c:v>357</c:v>
                </c:pt>
                <c:pt idx="4">
                  <c:v>417</c:v>
                </c:pt>
                <c:pt idx="5">
                  <c:v>225</c:v>
                </c:pt>
                <c:pt idx="6">
                  <c:v>28</c:v>
                </c:pt>
                <c:pt idx="7">
                  <c:v>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F6-4AD8-ADC1-C2F7BBCE1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10.24'!$S$1</c:f>
              <c:strCache>
                <c:ptCount val="1"/>
                <c:pt idx="0">
                  <c:v>Kangaroo Island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10.24'!$T$8:$Z$8</c:f>
              <c:numCache>
                <c:formatCode>#,##0</c:formatCode>
                <c:ptCount val="7"/>
                <c:pt idx="0">
                  <c:v>22741.27</c:v>
                </c:pt>
                <c:pt idx="1">
                  <c:v>25283</c:v>
                </c:pt>
                <c:pt idx="2">
                  <c:v>24600</c:v>
                </c:pt>
                <c:pt idx="3">
                  <c:v>25233.14</c:v>
                </c:pt>
                <c:pt idx="4">
                  <c:v>26141.040000000001</c:v>
                </c:pt>
                <c:pt idx="5">
                  <c:v>26000</c:v>
                </c:pt>
                <c:pt idx="6">
                  <c:v>25550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CD-484F-ABAA-CE9F96AF897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CD-484F-ABAA-CE9F96AF8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10.25'!$U$4:$Y$4</c:f>
              <c:numCache>
                <c:formatCode>#,##0</c:formatCode>
                <c:ptCount val="5"/>
                <c:pt idx="0">
                  <c:v>846</c:v>
                </c:pt>
                <c:pt idx="1">
                  <c:v>830</c:v>
                </c:pt>
                <c:pt idx="2">
                  <c:v>868</c:v>
                </c:pt>
                <c:pt idx="3">
                  <c:v>594</c:v>
                </c:pt>
                <c:pt idx="4">
                  <c:v>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01-4E7A-8FEA-8ED0030BC795}"/>
            </c:ext>
          </c:extLst>
        </c:ser>
        <c:ser>
          <c:idx val="1"/>
          <c:order val="1"/>
          <c:tx>
            <c:strRef>
              <c:f>'Table 10.25'!$S$7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10.25'!$U$7:$Y$7</c:f>
              <c:numCache>
                <c:formatCode>#,##0</c:formatCode>
                <c:ptCount val="5"/>
                <c:pt idx="0">
                  <c:v>571</c:v>
                </c:pt>
                <c:pt idx="1">
                  <c:v>563</c:v>
                </c:pt>
                <c:pt idx="2">
                  <c:v>567</c:v>
                </c:pt>
                <c:pt idx="3">
                  <c:v>406</c:v>
                </c:pt>
                <c:pt idx="4">
                  <c:v>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01-4E7A-8FEA-8ED0030BC795}"/>
            </c:ext>
          </c:extLst>
        </c:ser>
        <c:ser>
          <c:idx val="2"/>
          <c:order val="2"/>
          <c:tx>
            <c:strRef>
              <c:f>'Table 10.25'!$S$11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10.25'!$U$11:$Y$11</c:f>
              <c:numCache>
                <c:formatCode>#,##0</c:formatCode>
                <c:ptCount val="5"/>
                <c:pt idx="0">
                  <c:v>496</c:v>
                </c:pt>
                <c:pt idx="1">
                  <c:v>491</c:v>
                </c:pt>
                <c:pt idx="2">
                  <c:v>536</c:v>
                </c:pt>
                <c:pt idx="3">
                  <c:v>388</c:v>
                </c:pt>
                <c:pt idx="4">
                  <c:v>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01-4E7A-8FEA-8ED0030BC795}"/>
            </c:ext>
          </c:extLst>
        </c:ser>
        <c:ser>
          <c:idx val="3"/>
          <c:order val="3"/>
          <c:tx>
            <c:strRef>
              <c:f>'Table 10.25'!$S$12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10.25'!$U$12:$Y$12</c:f>
              <c:numCache>
                <c:formatCode>#,##0</c:formatCode>
                <c:ptCount val="5"/>
                <c:pt idx="0">
                  <c:v>350</c:v>
                </c:pt>
                <c:pt idx="1">
                  <c:v>338</c:v>
                </c:pt>
                <c:pt idx="2">
                  <c:v>326</c:v>
                </c:pt>
                <c:pt idx="3">
                  <c:v>207</c:v>
                </c:pt>
                <c:pt idx="4">
                  <c:v>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01-4E7A-8FEA-8ED0030BC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10.25'!$S$1</c:f>
              <c:strCache>
                <c:ptCount val="1"/>
                <c:pt idx="0">
                  <c:v>Karoonda East Murray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10.25'!$AB$15:$AB$33</c:f>
              <c:numCache>
                <c:formatCode>0.0%</c:formatCode>
                <c:ptCount val="19"/>
                <c:pt idx="0">
                  <c:v>0.24822695035460993</c:v>
                </c:pt>
                <c:pt idx="1">
                  <c:v>1.1820330969267139E-2</c:v>
                </c:pt>
                <c:pt idx="2">
                  <c:v>4.2553191489361701E-2</c:v>
                </c:pt>
                <c:pt idx="3">
                  <c:v>0</c:v>
                </c:pt>
                <c:pt idx="4">
                  <c:v>2.3640661938534278E-2</c:v>
                </c:pt>
                <c:pt idx="5">
                  <c:v>2.955082742316785E-2</c:v>
                </c:pt>
                <c:pt idx="6">
                  <c:v>4.1371158392434985E-2</c:v>
                </c:pt>
                <c:pt idx="7">
                  <c:v>2.0094562647754138E-2</c:v>
                </c:pt>
                <c:pt idx="8">
                  <c:v>5.6737588652482268E-2</c:v>
                </c:pt>
                <c:pt idx="9">
                  <c:v>0</c:v>
                </c:pt>
                <c:pt idx="10">
                  <c:v>1.0638297872340425E-2</c:v>
                </c:pt>
                <c:pt idx="11">
                  <c:v>5.9101654846335696E-3</c:v>
                </c:pt>
                <c:pt idx="12">
                  <c:v>1.4184397163120567E-2</c:v>
                </c:pt>
                <c:pt idx="13">
                  <c:v>5.3191489361702128E-2</c:v>
                </c:pt>
                <c:pt idx="14">
                  <c:v>4.4917257683215132E-2</c:v>
                </c:pt>
                <c:pt idx="15">
                  <c:v>5.7919621749408984E-2</c:v>
                </c:pt>
                <c:pt idx="16">
                  <c:v>6.7375886524822695E-2</c:v>
                </c:pt>
                <c:pt idx="17">
                  <c:v>4.7281323877068557E-3</c:v>
                </c:pt>
                <c:pt idx="18">
                  <c:v>3.309692671394799E-2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7-44FB-BD30-9984CDADB9E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7-44FB-BD30-9984CDADB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10.25'!$Y$44:$Y$60</c:f>
              <c:numCache>
                <c:formatCode>#,##0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28</c:v>
                </c:pt>
                <c:pt idx="3">
                  <c:v>16</c:v>
                </c:pt>
                <c:pt idx="4">
                  <c:v>21</c:v>
                </c:pt>
                <c:pt idx="5">
                  <c:v>26</c:v>
                </c:pt>
                <c:pt idx="6">
                  <c:v>18</c:v>
                </c:pt>
                <c:pt idx="7">
                  <c:v>41</c:v>
                </c:pt>
                <c:pt idx="8">
                  <c:v>39</c:v>
                </c:pt>
                <c:pt idx="9">
                  <c:v>24</c:v>
                </c:pt>
                <c:pt idx="10">
                  <c:v>56</c:v>
                </c:pt>
                <c:pt idx="11">
                  <c:v>32</c:v>
                </c:pt>
                <c:pt idx="12">
                  <c:v>23</c:v>
                </c:pt>
                <c:pt idx="13">
                  <c:v>13</c:v>
                </c:pt>
                <c:pt idx="14">
                  <c:v>4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66-4418-A2BE-0C2D455349DB}"/>
            </c:ext>
          </c:extLst>
        </c:ser>
        <c:ser>
          <c:idx val="1"/>
          <c:order val="1"/>
          <c:tx>
            <c:strRef>
              <c:f>'Table 10.25'!$S$62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10.25'!$Y$63:$Y$79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36</c:v>
                </c:pt>
                <c:pt idx="3">
                  <c:v>26</c:v>
                </c:pt>
                <c:pt idx="4">
                  <c:v>20</c:v>
                </c:pt>
                <c:pt idx="5">
                  <c:v>13</c:v>
                </c:pt>
                <c:pt idx="6">
                  <c:v>27</c:v>
                </c:pt>
                <c:pt idx="7">
                  <c:v>45</c:v>
                </c:pt>
                <c:pt idx="8">
                  <c:v>27</c:v>
                </c:pt>
                <c:pt idx="9">
                  <c:v>40</c:v>
                </c:pt>
                <c:pt idx="10">
                  <c:v>36</c:v>
                </c:pt>
                <c:pt idx="11">
                  <c:v>33</c:v>
                </c:pt>
                <c:pt idx="12">
                  <c:v>21</c:v>
                </c:pt>
                <c:pt idx="13">
                  <c:v>11</c:v>
                </c:pt>
                <c:pt idx="14">
                  <c:v>0</c:v>
                </c:pt>
                <c:pt idx="15">
                  <c:v>0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66-4418-A2BE-0C2D45534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10.25'!$Y$83:$Y$90</c:f>
              <c:numCache>
                <c:formatCode>#,##0</c:formatCode>
                <c:ptCount val="8"/>
                <c:pt idx="0">
                  <c:v>14</c:v>
                </c:pt>
                <c:pt idx="1">
                  <c:v>4</c:v>
                </c:pt>
                <c:pt idx="2">
                  <c:v>24</c:v>
                </c:pt>
                <c:pt idx="3">
                  <c:v>5</c:v>
                </c:pt>
                <c:pt idx="4">
                  <c:v>0</c:v>
                </c:pt>
                <c:pt idx="5">
                  <c:v>0</c:v>
                </c:pt>
                <c:pt idx="6">
                  <c:v>16</c:v>
                </c:pt>
                <c:pt idx="7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CE-40C3-A516-1AA33B8A5888}"/>
            </c:ext>
          </c:extLst>
        </c:ser>
        <c:ser>
          <c:idx val="1"/>
          <c:order val="1"/>
          <c:tx>
            <c:strRef>
              <c:f>'Table 10.25'!$S$92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10.25'!$Y$93:$Y$100</c:f>
              <c:numCache>
                <c:formatCode>#,##0</c:formatCode>
                <c:ptCount val="8"/>
                <c:pt idx="0">
                  <c:v>9</c:v>
                </c:pt>
                <c:pt idx="1">
                  <c:v>23</c:v>
                </c:pt>
                <c:pt idx="2">
                  <c:v>4</c:v>
                </c:pt>
                <c:pt idx="3">
                  <c:v>30</c:v>
                </c:pt>
                <c:pt idx="4">
                  <c:v>22</c:v>
                </c:pt>
                <c:pt idx="5">
                  <c:v>14</c:v>
                </c:pt>
                <c:pt idx="6">
                  <c:v>4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CE-40C3-A516-1AA33B8A5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10.25'!$S$1</c:f>
              <c:strCache>
                <c:ptCount val="1"/>
                <c:pt idx="0">
                  <c:v>Karoonda East Murray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10.25'!$U$8:$Y$8</c:f>
              <c:numCache>
                <c:formatCode>#,##0</c:formatCode>
                <c:ptCount val="5"/>
                <c:pt idx="0">
                  <c:v>22453</c:v>
                </c:pt>
                <c:pt idx="1">
                  <c:v>23893</c:v>
                </c:pt>
                <c:pt idx="2">
                  <c:v>22630</c:v>
                </c:pt>
                <c:pt idx="3">
                  <c:v>21918.74</c:v>
                </c:pt>
                <c:pt idx="4">
                  <c:v>20908.810000000001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D6-4BDC-96CD-1E24CE7BC29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D6-4BDC-96CD-1E24CE7BC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10.25'!$T$4:$Z$4</c:f>
              <c:numCache>
                <c:formatCode>#,##0</c:formatCode>
                <c:ptCount val="7"/>
                <c:pt idx="0">
                  <c:v>888</c:v>
                </c:pt>
                <c:pt idx="1">
                  <c:v>846</c:v>
                </c:pt>
                <c:pt idx="2">
                  <c:v>830</c:v>
                </c:pt>
                <c:pt idx="3">
                  <c:v>868</c:v>
                </c:pt>
                <c:pt idx="4">
                  <c:v>594</c:v>
                </c:pt>
                <c:pt idx="5">
                  <c:v>692</c:v>
                </c:pt>
                <c:pt idx="6">
                  <c:v>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92-485D-811C-8B98491574CC}"/>
            </c:ext>
          </c:extLst>
        </c:ser>
        <c:ser>
          <c:idx val="1"/>
          <c:order val="1"/>
          <c:tx>
            <c:strRef>
              <c:f>'Table 10.25'!$S$7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10.25'!$T$7:$Z$7</c:f>
              <c:numCache>
                <c:formatCode>#,##0</c:formatCode>
                <c:ptCount val="7"/>
                <c:pt idx="0">
                  <c:v>591</c:v>
                </c:pt>
                <c:pt idx="1">
                  <c:v>571</c:v>
                </c:pt>
                <c:pt idx="2">
                  <c:v>563</c:v>
                </c:pt>
                <c:pt idx="3">
                  <c:v>567</c:v>
                </c:pt>
                <c:pt idx="4">
                  <c:v>406</c:v>
                </c:pt>
                <c:pt idx="5">
                  <c:v>449</c:v>
                </c:pt>
                <c:pt idx="6">
                  <c:v>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92-485D-811C-8B98491574CC}"/>
            </c:ext>
          </c:extLst>
        </c:ser>
        <c:ser>
          <c:idx val="2"/>
          <c:order val="2"/>
          <c:tx>
            <c:strRef>
              <c:f>'Table 10.25'!$S$11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10.25'!$T$11:$Z$11</c:f>
              <c:numCache>
                <c:formatCode>#,##0</c:formatCode>
                <c:ptCount val="7"/>
                <c:pt idx="0">
                  <c:v>536</c:v>
                </c:pt>
                <c:pt idx="1">
                  <c:v>496</c:v>
                </c:pt>
                <c:pt idx="2">
                  <c:v>491</c:v>
                </c:pt>
                <c:pt idx="3">
                  <c:v>536</c:v>
                </c:pt>
                <c:pt idx="4">
                  <c:v>388</c:v>
                </c:pt>
                <c:pt idx="5">
                  <c:v>462</c:v>
                </c:pt>
                <c:pt idx="6">
                  <c:v>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92-485D-811C-8B98491574CC}"/>
            </c:ext>
          </c:extLst>
        </c:ser>
        <c:ser>
          <c:idx val="3"/>
          <c:order val="3"/>
          <c:tx>
            <c:strRef>
              <c:f>'Table 10.25'!$S$12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10.25'!$T$12:$Z$12</c:f>
              <c:numCache>
                <c:formatCode>#,##0</c:formatCode>
                <c:ptCount val="7"/>
                <c:pt idx="0">
                  <c:v>354</c:v>
                </c:pt>
                <c:pt idx="1">
                  <c:v>350</c:v>
                </c:pt>
                <c:pt idx="2">
                  <c:v>338</c:v>
                </c:pt>
                <c:pt idx="3">
                  <c:v>326</c:v>
                </c:pt>
                <c:pt idx="4">
                  <c:v>207</c:v>
                </c:pt>
                <c:pt idx="5">
                  <c:v>230</c:v>
                </c:pt>
                <c:pt idx="6">
                  <c:v>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92-485D-811C-8B9849157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10.25'!$S$1</c:f>
              <c:strCache>
                <c:ptCount val="1"/>
                <c:pt idx="0">
                  <c:v>Karoonda East Murray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10.25'!$AB$15:$AB$33</c:f>
              <c:numCache>
                <c:formatCode>0.0%</c:formatCode>
                <c:ptCount val="19"/>
                <c:pt idx="0">
                  <c:v>0.24822695035460993</c:v>
                </c:pt>
                <c:pt idx="1">
                  <c:v>1.1820330969267139E-2</c:v>
                </c:pt>
                <c:pt idx="2">
                  <c:v>4.2553191489361701E-2</c:v>
                </c:pt>
                <c:pt idx="3">
                  <c:v>0</c:v>
                </c:pt>
                <c:pt idx="4">
                  <c:v>2.3640661938534278E-2</c:v>
                </c:pt>
                <c:pt idx="5">
                  <c:v>2.955082742316785E-2</c:v>
                </c:pt>
                <c:pt idx="6">
                  <c:v>4.1371158392434985E-2</c:v>
                </c:pt>
                <c:pt idx="7">
                  <c:v>2.0094562647754138E-2</c:v>
                </c:pt>
                <c:pt idx="8">
                  <c:v>5.6737588652482268E-2</c:v>
                </c:pt>
                <c:pt idx="9">
                  <c:v>0</c:v>
                </c:pt>
                <c:pt idx="10">
                  <c:v>1.0638297872340425E-2</c:v>
                </c:pt>
                <c:pt idx="11">
                  <c:v>5.9101654846335696E-3</c:v>
                </c:pt>
                <c:pt idx="12">
                  <c:v>1.4184397163120567E-2</c:v>
                </c:pt>
                <c:pt idx="13">
                  <c:v>5.3191489361702128E-2</c:v>
                </c:pt>
                <c:pt idx="14">
                  <c:v>4.4917257683215132E-2</c:v>
                </c:pt>
                <c:pt idx="15">
                  <c:v>5.7919621749408984E-2</c:v>
                </c:pt>
                <c:pt idx="16">
                  <c:v>6.7375886524822695E-2</c:v>
                </c:pt>
                <c:pt idx="17">
                  <c:v>4.7281323877068557E-3</c:v>
                </c:pt>
                <c:pt idx="18">
                  <c:v>3.309692671394799E-2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13-4A96-B984-11DCD2E9151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13-4A96-B984-11DCD2E91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10.25'!$Z$44:$Z$60</c:f>
              <c:numCache>
                <c:formatCode>#,##0</c:formatCode>
                <c:ptCount val="17"/>
                <c:pt idx="0">
                  <c:v>0</c:v>
                </c:pt>
                <c:pt idx="1">
                  <c:v>14</c:v>
                </c:pt>
                <c:pt idx="2">
                  <c:v>23</c:v>
                </c:pt>
                <c:pt idx="3">
                  <c:v>24</c:v>
                </c:pt>
                <c:pt idx="4">
                  <c:v>35</c:v>
                </c:pt>
                <c:pt idx="5">
                  <c:v>26</c:v>
                </c:pt>
                <c:pt idx="6">
                  <c:v>18</c:v>
                </c:pt>
                <c:pt idx="7">
                  <c:v>55</c:v>
                </c:pt>
                <c:pt idx="8">
                  <c:v>43</c:v>
                </c:pt>
                <c:pt idx="9">
                  <c:v>36</c:v>
                </c:pt>
                <c:pt idx="10">
                  <c:v>57</c:v>
                </c:pt>
                <c:pt idx="11">
                  <c:v>40</c:v>
                </c:pt>
                <c:pt idx="12">
                  <c:v>25</c:v>
                </c:pt>
                <c:pt idx="13">
                  <c:v>16</c:v>
                </c:pt>
                <c:pt idx="14">
                  <c:v>6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B8-4914-931C-9FFA7DE61AB5}"/>
            </c:ext>
          </c:extLst>
        </c:ser>
        <c:ser>
          <c:idx val="1"/>
          <c:order val="1"/>
          <c:tx>
            <c:strRef>
              <c:f>'Table 10.25'!$S$62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10.25'!$Z$63:$Z$79</c:f>
              <c:numCache>
                <c:formatCode>#,##0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31</c:v>
                </c:pt>
                <c:pt idx="3">
                  <c:v>24</c:v>
                </c:pt>
                <c:pt idx="4">
                  <c:v>19</c:v>
                </c:pt>
                <c:pt idx="5">
                  <c:v>22</c:v>
                </c:pt>
                <c:pt idx="6">
                  <c:v>21</c:v>
                </c:pt>
                <c:pt idx="7">
                  <c:v>44</c:v>
                </c:pt>
                <c:pt idx="8">
                  <c:v>43</c:v>
                </c:pt>
                <c:pt idx="9">
                  <c:v>38</c:v>
                </c:pt>
                <c:pt idx="10">
                  <c:v>29</c:v>
                </c:pt>
                <c:pt idx="11">
                  <c:v>38</c:v>
                </c:pt>
                <c:pt idx="12">
                  <c:v>29</c:v>
                </c:pt>
                <c:pt idx="13">
                  <c:v>11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B8-4914-931C-9FFA7DE61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10.25'!$Z$83:$Z$90</c:f>
              <c:numCache>
                <c:formatCode>#,##0</c:formatCode>
                <c:ptCount val="8"/>
                <c:pt idx="0">
                  <c:v>17</c:v>
                </c:pt>
                <c:pt idx="1">
                  <c:v>6</c:v>
                </c:pt>
                <c:pt idx="2">
                  <c:v>30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22</c:v>
                </c:pt>
                <c:pt idx="7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05-4907-8EB4-3602B9193C6B}"/>
            </c:ext>
          </c:extLst>
        </c:ser>
        <c:ser>
          <c:idx val="1"/>
          <c:order val="1"/>
          <c:tx>
            <c:strRef>
              <c:f>'Table 10.25'!$S$92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10.25'!$Z$93:$Z$100</c:f>
              <c:numCache>
                <c:formatCode>#,##0</c:formatCode>
                <c:ptCount val="8"/>
                <c:pt idx="0">
                  <c:v>12</c:v>
                </c:pt>
                <c:pt idx="1">
                  <c:v>28</c:v>
                </c:pt>
                <c:pt idx="2">
                  <c:v>5</c:v>
                </c:pt>
                <c:pt idx="3">
                  <c:v>30</c:v>
                </c:pt>
                <c:pt idx="4">
                  <c:v>22</c:v>
                </c:pt>
                <c:pt idx="5">
                  <c:v>12</c:v>
                </c:pt>
                <c:pt idx="6">
                  <c:v>9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05-4907-8EB4-3602B9193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10.3'!$S$1</c:f>
              <c:strCache>
                <c:ptCount val="1"/>
                <c:pt idx="0">
                  <c:v>Adelaide Plains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10.3'!$U$8:$Y$8</c:f>
              <c:numCache>
                <c:formatCode>#,##0</c:formatCode>
                <c:ptCount val="5"/>
                <c:pt idx="0">
                  <c:v>39196.620000000003</c:v>
                </c:pt>
                <c:pt idx="1">
                  <c:v>40055.85</c:v>
                </c:pt>
                <c:pt idx="2">
                  <c:v>40599.230000000003</c:v>
                </c:pt>
                <c:pt idx="3">
                  <c:v>43286.7</c:v>
                </c:pt>
                <c:pt idx="4">
                  <c:v>43621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1D-4EE9-8C32-2D8323BEF94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1D-4EE9-8C32-2D8323BEF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10.25'!$S$1</c:f>
              <c:strCache>
                <c:ptCount val="1"/>
                <c:pt idx="0">
                  <c:v>Karoonda East Murray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10.25'!$T$8:$Z$8</c:f>
              <c:numCache>
                <c:formatCode>#,##0</c:formatCode>
                <c:ptCount val="7"/>
                <c:pt idx="0">
                  <c:v>20901.419999999998</c:v>
                </c:pt>
                <c:pt idx="1">
                  <c:v>22453</c:v>
                </c:pt>
                <c:pt idx="2">
                  <c:v>23893</c:v>
                </c:pt>
                <c:pt idx="3">
                  <c:v>22630</c:v>
                </c:pt>
                <c:pt idx="4">
                  <c:v>21918.74</c:v>
                </c:pt>
                <c:pt idx="5">
                  <c:v>20908.810000000001</c:v>
                </c:pt>
                <c:pt idx="6">
                  <c:v>22094.39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51-426E-8BB5-2970665E3A6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51-426E-8BB5-2970665E3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10.26'!$U$4:$Y$4</c:f>
              <c:numCache>
                <c:formatCode>#,##0</c:formatCode>
                <c:ptCount val="5"/>
                <c:pt idx="0">
                  <c:v>490</c:v>
                </c:pt>
                <c:pt idx="1">
                  <c:v>530</c:v>
                </c:pt>
                <c:pt idx="2">
                  <c:v>568</c:v>
                </c:pt>
                <c:pt idx="3">
                  <c:v>568</c:v>
                </c:pt>
                <c:pt idx="4">
                  <c:v>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6A-4FAC-88B4-F88EAFFB0872}"/>
            </c:ext>
          </c:extLst>
        </c:ser>
        <c:ser>
          <c:idx val="1"/>
          <c:order val="1"/>
          <c:tx>
            <c:strRef>
              <c:f>'Table 10.26'!$S$7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10.26'!$U$7:$Y$7</c:f>
              <c:numCache>
                <c:formatCode>#,##0</c:formatCode>
                <c:ptCount val="5"/>
                <c:pt idx="0">
                  <c:v>334</c:v>
                </c:pt>
                <c:pt idx="1">
                  <c:v>346</c:v>
                </c:pt>
                <c:pt idx="2">
                  <c:v>372</c:v>
                </c:pt>
                <c:pt idx="3">
                  <c:v>399</c:v>
                </c:pt>
                <c:pt idx="4">
                  <c:v>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6A-4FAC-88B4-F88EAFFB0872}"/>
            </c:ext>
          </c:extLst>
        </c:ser>
        <c:ser>
          <c:idx val="2"/>
          <c:order val="2"/>
          <c:tx>
            <c:strRef>
              <c:f>'Table 10.26'!$S$11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10.26'!$U$11:$Y$11</c:f>
              <c:numCache>
                <c:formatCode>#,##0</c:formatCode>
                <c:ptCount val="5"/>
                <c:pt idx="0">
                  <c:v>357</c:v>
                </c:pt>
                <c:pt idx="1">
                  <c:v>395</c:v>
                </c:pt>
                <c:pt idx="2">
                  <c:v>410</c:v>
                </c:pt>
                <c:pt idx="3">
                  <c:v>397</c:v>
                </c:pt>
                <c:pt idx="4">
                  <c:v>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6A-4FAC-88B4-F88EAFFB0872}"/>
            </c:ext>
          </c:extLst>
        </c:ser>
        <c:ser>
          <c:idx val="3"/>
          <c:order val="3"/>
          <c:tx>
            <c:strRef>
              <c:f>'Table 10.26'!$S$12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10.26'!$U$12:$Y$12</c:f>
              <c:numCache>
                <c:formatCode>#,##0</c:formatCode>
                <c:ptCount val="5"/>
                <c:pt idx="0">
                  <c:v>134</c:v>
                </c:pt>
                <c:pt idx="1">
                  <c:v>136</c:v>
                </c:pt>
                <c:pt idx="2">
                  <c:v>152</c:v>
                </c:pt>
                <c:pt idx="3">
                  <c:v>176</c:v>
                </c:pt>
                <c:pt idx="4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6A-4FAC-88B4-F88EAFFB0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10.26'!$S$1</c:f>
              <c:strCache>
                <c:ptCount val="1"/>
                <c:pt idx="0">
                  <c:v>Kimba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10.26'!$AB$15:$AB$33</c:f>
              <c:numCache>
                <c:formatCode>0.0%</c:formatCode>
                <c:ptCount val="19"/>
                <c:pt idx="0">
                  <c:v>0.19626168224299065</c:v>
                </c:pt>
                <c:pt idx="1">
                  <c:v>1.1682242990654205E-2</c:v>
                </c:pt>
                <c:pt idx="2">
                  <c:v>6.6588785046728965E-2</c:v>
                </c:pt>
                <c:pt idx="3">
                  <c:v>0</c:v>
                </c:pt>
                <c:pt idx="4">
                  <c:v>2.8037383177570093E-2</c:v>
                </c:pt>
                <c:pt idx="5">
                  <c:v>1.7523364485981307E-2</c:v>
                </c:pt>
                <c:pt idx="6">
                  <c:v>8.8785046728971959E-2</c:v>
                </c:pt>
                <c:pt idx="7">
                  <c:v>3.7383177570093455E-2</c:v>
                </c:pt>
                <c:pt idx="8">
                  <c:v>2.336448598130841E-2</c:v>
                </c:pt>
                <c:pt idx="9">
                  <c:v>0</c:v>
                </c:pt>
                <c:pt idx="10">
                  <c:v>3.1542056074766352E-2</c:v>
                </c:pt>
                <c:pt idx="11">
                  <c:v>2.3364485981308409E-3</c:v>
                </c:pt>
                <c:pt idx="12">
                  <c:v>1.6355140186915886E-2</c:v>
                </c:pt>
                <c:pt idx="13">
                  <c:v>3.5046728971962614E-2</c:v>
                </c:pt>
                <c:pt idx="14">
                  <c:v>3.5046728971962614E-2</c:v>
                </c:pt>
                <c:pt idx="15">
                  <c:v>7.2429906542056069E-2</c:v>
                </c:pt>
                <c:pt idx="16">
                  <c:v>5.7242990654205607E-2</c:v>
                </c:pt>
                <c:pt idx="17">
                  <c:v>0</c:v>
                </c:pt>
                <c:pt idx="18">
                  <c:v>3.0373831775700934E-2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AA-4C60-AD37-29E5B750E01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AA-4C60-AD37-29E5B750E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10.26'!$Y$44:$Y$60</c:f>
              <c:numCache>
                <c:formatCode>#,##0</c:formatCode>
                <c:ptCount val="17"/>
                <c:pt idx="0">
                  <c:v>0</c:v>
                </c:pt>
                <c:pt idx="1">
                  <c:v>6</c:v>
                </c:pt>
                <c:pt idx="2">
                  <c:v>36</c:v>
                </c:pt>
                <c:pt idx="3">
                  <c:v>31</c:v>
                </c:pt>
                <c:pt idx="4">
                  <c:v>35</c:v>
                </c:pt>
                <c:pt idx="5">
                  <c:v>34</c:v>
                </c:pt>
                <c:pt idx="6">
                  <c:v>37</c:v>
                </c:pt>
                <c:pt idx="7">
                  <c:v>30</c:v>
                </c:pt>
                <c:pt idx="8">
                  <c:v>39</c:v>
                </c:pt>
                <c:pt idx="9">
                  <c:v>35</c:v>
                </c:pt>
                <c:pt idx="10">
                  <c:v>31</c:v>
                </c:pt>
                <c:pt idx="11">
                  <c:v>23</c:v>
                </c:pt>
                <c:pt idx="12">
                  <c:v>13</c:v>
                </c:pt>
                <c:pt idx="13">
                  <c:v>7</c:v>
                </c:pt>
                <c:pt idx="14">
                  <c:v>10</c:v>
                </c:pt>
                <c:pt idx="15">
                  <c:v>6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38-4C82-80BF-5690C573357B}"/>
            </c:ext>
          </c:extLst>
        </c:ser>
        <c:ser>
          <c:idx val="1"/>
          <c:order val="1"/>
          <c:tx>
            <c:strRef>
              <c:f>'Table 10.26'!$S$62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10.26'!$Y$63:$Y$79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18</c:v>
                </c:pt>
                <c:pt idx="3">
                  <c:v>35</c:v>
                </c:pt>
                <c:pt idx="4">
                  <c:v>34</c:v>
                </c:pt>
                <c:pt idx="5">
                  <c:v>40</c:v>
                </c:pt>
                <c:pt idx="6">
                  <c:v>30</c:v>
                </c:pt>
                <c:pt idx="7">
                  <c:v>26</c:v>
                </c:pt>
                <c:pt idx="8">
                  <c:v>31</c:v>
                </c:pt>
                <c:pt idx="9">
                  <c:v>27</c:v>
                </c:pt>
                <c:pt idx="10">
                  <c:v>17</c:v>
                </c:pt>
                <c:pt idx="11">
                  <c:v>22</c:v>
                </c:pt>
                <c:pt idx="12">
                  <c:v>11</c:v>
                </c:pt>
                <c:pt idx="13">
                  <c:v>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38-4C82-80BF-5690C57335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10.26'!$Y$83:$Y$90</c:f>
              <c:numCache>
                <c:formatCode>#,##0</c:formatCode>
                <c:ptCount val="8"/>
                <c:pt idx="0">
                  <c:v>31</c:v>
                </c:pt>
                <c:pt idx="1">
                  <c:v>13</c:v>
                </c:pt>
                <c:pt idx="2">
                  <c:v>42</c:v>
                </c:pt>
                <c:pt idx="3">
                  <c:v>0</c:v>
                </c:pt>
                <c:pt idx="4">
                  <c:v>4</c:v>
                </c:pt>
                <c:pt idx="5">
                  <c:v>6</c:v>
                </c:pt>
                <c:pt idx="6">
                  <c:v>28</c:v>
                </c:pt>
                <c:pt idx="7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0C-4E76-978A-16491888F3EA}"/>
            </c:ext>
          </c:extLst>
        </c:ser>
        <c:ser>
          <c:idx val="1"/>
          <c:order val="1"/>
          <c:tx>
            <c:strRef>
              <c:f>'Table 10.26'!$S$92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10.26'!$Y$93:$Y$100</c:f>
              <c:numCache>
                <c:formatCode>#,##0</c:formatCode>
                <c:ptCount val="8"/>
                <c:pt idx="0">
                  <c:v>9</c:v>
                </c:pt>
                <c:pt idx="1">
                  <c:v>30</c:v>
                </c:pt>
                <c:pt idx="2">
                  <c:v>0</c:v>
                </c:pt>
                <c:pt idx="3">
                  <c:v>23</c:v>
                </c:pt>
                <c:pt idx="4">
                  <c:v>46</c:v>
                </c:pt>
                <c:pt idx="5">
                  <c:v>16</c:v>
                </c:pt>
                <c:pt idx="6">
                  <c:v>4</c:v>
                </c:pt>
                <c:pt idx="7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0C-4E76-978A-16491888F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10.26'!$S$1</c:f>
              <c:strCache>
                <c:ptCount val="1"/>
                <c:pt idx="0">
                  <c:v>Kimba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10.26'!$U$8:$Y$8</c:f>
              <c:numCache>
                <c:formatCode>#,##0</c:formatCode>
                <c:ptCount val="5"/>
                <c:pt idx="0">
                  <c:v>22540.5</c:v>
                </c:pt>
                <c:pt idx="1">
                  <c:v>21928</c:v>
                </c:pt>
                <c:pt idx="2">
                  <c:v>20483</c:v>
                </c:pt>
                <c:pt idx="3">
                  <c:v>24896.47</c:v>
                </c:pt>
                <c:pt idx="4">
                  <c:v>25125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8A-4B49-A2E4-41AC5733B97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8A-4B49-A2E4-41AC5733B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10.26'!$T$4:$Z$4</c:f>
              <c:numCache>
                <c:formatCode>#,##0</c:formatCode>
                <c:ptCount val="7"/>
                <c:pt idx="0">
                  <c:v>483</c:v>
                </c:pt>
                <c:pt idx="1">
                  <c:v>490</c:v>
                </c:pt>
                <c:pt idx="2">
                  <c:v>530</c:v>
                </c:pt>
                <c:pt idx="3">
                  <c:v>568</c:v>
                </c:pt>
                <c:pt idx="4">
                  <c:v>568</c:v>
                </c:pt>
                <c:pt idx="5">
                  <c:v>671</c:v>
                </c:pt>
                <c:pt idx="6">
                  <c:v>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B6-4787-80E3-CA326E4D985E}"/>
            </c:ext>
          </c:extLst>
        </c:ser>
        <c:ser>
          <c:idx val="1"/>
          <c:order val="1"/>
          <c:tx>
            <c:strRef>
              <c:f>'Table 10.26'!$S$7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10.26'!$T$7:$Z$7</c:f>
              <c:numCache>
                <c:formatCode>#,##0</c:formatCode>
                <c:ptCount val="7"/>
                <c:pt idx="0">
                  <c:v>311</c:v>
                </c:pt>
                <c:pt idx="1">
                  <c:v>334</c:v>
                </c:pt>
                <c:pt idx="2">
                  <c:v>346</c:v>
                </c:pt>
                <c:pt idx="3">
                  <c:v>372</c:v>
                </c:pt>
                <c:pt idx="4">
                  <c:v>399</c:v>
                </c:pt>
                <c:pt idx="5">
                  <c:v>455</c:v>
                </c:pt>
                <c:pt idx="6">
                  <c:v>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B6-4787-80E3-CA326E4D985E}"/>
            </c:ext>
          </c:extLst>
        </c:ser>
        <c:ser>
          <c:idx val="2"/>
          <c:order val="2"/>
          <c:tx>
            <c:strRef>
              <c:f>'Table 10.26'!$S$11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10.26'!$T$11:$Z$11</c:f>
              <c:numCache>
                <c:formatCode>#,##0</c:formatCode>
                <c:ptCount val="7"/>
                <c:pt idx="0">
                  <c:v>362</c:v>
                </c:pt>
                <c:pt idx="1">
                  <c:v>357</c:v>
                </c:pt>
                <c:pt idx="2">
                  <c:v>395</c:v>
                </c:pt>
                <c:pt idx="3">
                  <c:v>410</c:v>
                </c:pt>
                <c:pt idx="4">
                  <c:v>397</c:v>
                </c:pt>
                <c:pt idx="5">
                  <c:v>472</c:v>
                </c:pt>
                <c:pt idx="6">
                  <c:v>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B6-4787-80E3-CA326E4D985E}"/>
            </c:ext>
          </c:extLst>
        </c:ser>
        <c:ser>
          <c:idx val="3"/>
          <c:order val="3"/>
          <c:tx>
            <c:strRef>
              <c:f>'Table 10.26'!$S$12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10.26'!$T$12:$Z$12</c:f>
              <c:numCache>
                <c:formatCode>#,##0</c:formatCode>
                <c:ptCount val="7"/>
                <c:pt idx="0">
                  <c:v>121</c:v>
                </c:pt>
                <c:pt idx="1">
                  <c:v>134</c:v>
                </c:pt>
                <c:pt idx="2">
                  <c:v>136</c:v>
                </c:pt>
                <c:pt idx="3">
                  <c:v>152</c:v>
                </c:pt>
                <c:pt idx="4">
                  <c:v>176</c:v>
                </c:pt>
                <c:pt idx="5">
                  <c:v>199</c:v>
                </c:pt>
                <c:pt idx="6">
                  <c:v>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B6-4787-80E3-CA326E4D9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10.26'!$S$1</c:f>
              <c:strCache>
                <c:ptCount val="1"/>
                <c:pt idx="0">
                  <c:v>Kimba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10.26'!$AB$15:$AB$33</c:f>
              <c:numCache>
                <c:formatCode>0.0%</c:formatCode>
                <c:ptCount val="19"/>
                <c:pt idx="0">
                  <c:v>0.19626168224299065</c:v>
                </c:pt>
                <c:pt idx="1">
                  <c:v>1.1682242990654205E-2</c:v>
                </c:pt>
                <c:pt idx="2">
                  <c:v>6.6588785046728965E-2</c:v>
                </c:pt>
                <c:pt idx="3">
                  <c:v>0</c:v>
                </c:pt>
                <c:pt idx="4">
                  <c:v>2.8037383177570093E-2</c:v>
                </c:pt>
                <c:pt idx="5">
                  <c:v>1.7523364485981307E-2</c:v>
                </c:pt>
                <c:pt idx="6">
                  <c:v>8.8785046728971959E-2</c:v>
                </c:pt>
                <c:pt idx="7">
                  <c:v>3.7383177570093455E-2</c:v>
                </c:pt>
                <c:pt idx="8">
                  <c:v>2.336448598130841E-2</c:v>
                </c:pt>
                <c:pt idx="9">
                  <c:v>0</c:v>
                </c:pt>
                <c:pt idx="10">
                  <c:v>3.1542056074766352E-2</c:v>
                </c:pt>
                <c:pt idx="11">
                  <c:v>2.3364485981308409E-3</c:v>
                </c:pt>
                <c:pt idx="12">
                  <c:v>1.6355140186915886E-2</c:v>
                </c:pt>
                <c:pt idx="13">
                  <c:v>3.5046728971962614E-2</c:v>
                </c:pt>
                <c:pt idx="14">
                  <c:v>3.5046728971962614E-2</c:v>
                </c:pt>
                <c:pt idx="15">
                  <c:v>7.2429906542056069E-2</c:v>
                </c:pt>
                <c:pt idx="16">
                  <c:v>5.7242990654205607E-2</c:v>
                </c:pt>
                <c:pt idx="17">
                  <c:v>0</c:v>
                </c:pt>
                <c:pt idx="18">
                  <c:v>3.0373831775700934E-2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37-41C2-B9D5-F9C9CC7B43C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37-41C2-B9D5-F9C9CC7B4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10.26'!$Z$44:$Z$60</c:f>
              <c:numCache>
                <c:formatCode>#,##0</c:formatCode>
                <c:ptCount val="17"/>
                <c:pt idx="0">
                  <c:v>0</c:v>
                </c:pt>
                <c:pt idx="1">
                  <c:v>8</c:v>
                </c:pt>
                <c:pt idx="2">
                  <c:v>34</c:v>
                </c:pt>
                <c:pt idx="3">
                  <c:v>35</c:v>
                </c:pt>
                <c:pt idx="4">
                  <c:v>43</c:v>
                </c:pt>
                <c:pt idx="5">
                  <c:v>39</c:v>
                </c:pt>
                <c:pt idx="6">
                  <c:v>31</c:v>
                </c:pt>
                <c:pt idx="7">
                  <c:v>27</c:v>
                </c:pt>
                <c:pt idx="8">
                  <c:v>42</c:v>
                </c:pt>
                <c:pt idx="9">
                  <c:v>40</c:v>
                </c:pt>
                <c:pt idx="10">
                  <c:v>32</c:v>
                </c:pt>
                <c:pt idx="11">
                  <c:v>32</c:v>
                </c:pt>
                <c:pt idx="12">
                  <c:v>19</c:v>
                </c:pt>
                <c:pt idx="13">
                  <c:v>18</c:v>
                </c:pt>
                <c:pt idx="14">
                  <c:v>12</c:v>
                </c:pt>
                <c:pt idx="15">
                  <c:v>11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7D-4EF4-B9EE-2DE707A5942F}"/>
            </c:ext>
          </c:extLst>
        </c:ser>
        <c:ser>
          <c:idx val="1"/>
          <c:order val="1"/>
          <c:tx>
            <c:strRef>
              <c:f>'Table 10.26'!$S$62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10.26'!$Z$63:$Z$79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28</c:v>
                </c:pt>
                <c:pt idx="3">
                  <c:v>37</c:v>
                </c:pt>
                <c:pt idx="4">
                  <c:v>27</c:v>
                </c:pt>
                <c:pt idx="5">
                  <c:v>52</c:v>
                </c:pt>
                <c:pt idx="6">
                  <c:v>29</c:v>
                </c:pt>
                <c:pt idx="7">
                  <c:v>39</c:v>
                </c:pt>
                <c:pt idx="8">
                  <c:v>46</c:v>
                </c:pt>
                <c:pt idx="9">
                  <c:v>35</c:v>
                </c:pt>
                <c:pt idx="10">
                  <c:v>37</c:v>
                </c:pt>
                <c:pt idx="11">
                  <c:v>27</c:v>
                </c:pt>
                <c:pt idx="12">
                  <c:v>25</c:v>
                </c:pt>
                <c:pt idx="13">
                  <c:v>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7D-4EF4-B9EE-2DE707A594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10.26'!$Z$83:$Z$90</c:f>
              <c:numCache>
                <c:formatCode>#,##0</c:formatCode>
                <c:ptCount val="8"/>
                <c:pt idx="0">
                  <c:v>32</c:v>
                </c:pt>
                <c:pt idx="1">
                  <c:v>9</c:v>
                </c:pt>
                <c:pt idx="2">
                  <c:v>40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36</c:v>
                </c:pt>
                <c:pt idx="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74-4D96-957F-1B65AB921BC9}"/>
            </c:ext>
          </c:extLst>
        </c:ser>
        <c:ser>
          <c:idx val="1"/>
          <c:order val="1"/>
          <c:tx>
            <c:strRef>
              <c:f>'Table 10.26'!$S$92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10.26'!$Z$93:$Z$100</c:f>
              <c:numCache>
                <c:formatCode>#,##0</c:formatCode>
                <c:ptCount val="8"/>
                <c:pt idx="0">
                  <c:v>6</c:v>
                </c:pt>
                <c:pt idx="1">
                  <c:v>42</c:v>
                </c:pt>
                <c:pt idx="2">
                  <c:v>8</c:v>
                </c:pt>
                <c:pt idx="3">
                  <c:v>29</c:v>
                </c:pt>
                <c:pt idx="4">
                  <c:v>56</c:v>
                </c:pt>
                <c:pt idx="5">
                  <c:v>28</c:v>
                </c:pt>
                <c:pt idx="6">
                  <c:v>0</c:v>
                </c:pt>
                <c:pt idx="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74-4D96-957F-1B65AB921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10.3'!$T$4:$Z$4</c:f>
              <c:numCache>
                <c:formatCode>#,##0</c:formatCode>
                <c:ptCount val="7"/>
                <c:pt idx="0">
                  <c:v>5586</c:v>
                </c:pt>
                <c:pt idx="1">
                  <c:v>5743</c:v>
                </c:pt>
                <c:pt idx="2">
                  <c:v>5851</c:v>
                </c:pt>
                <c:pt idx="3">
                  <c:v>5896</c:v>
                </c:pt>
                <c:pt idx="4">
                  <c:v>6621</c:v>
                </c:pt>
                <c:pt idx="5">
                  <c:v>6491</c:v>
                </c:pt>
                <c:pt idx="6">
                  <c:v>6339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0C-4352-AFCD-26F95185BE94}"/>
            </c:ext>
          </c:extLst>
        </c:ser>
        <c:ser>
          <c:idx val="1"/>
          <c:order val="1"/>
          <c:tx>
            <c:strRef>
              <c:f>'Table 10.3'!$S$7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10.3'!$T$7:$Z$7</c:f>
              <c:numCache>
                <c:formatCode>#,##0</c:formatCode>
                <c:ptCount val="7"/>
                <c:pt idx="0">
                  <c:v>4147</c:v>
                </c:pt>
                <c:pt idx="1">
                  <c:v>4205</c:v>
                </c:pt>
                <c:pt idx="2">
                  <c:v>4313</c:v>
                </c:pt>
                <c:pt idx="3">
                  <c:v>4323</c:v>
                </c:pt>
                <c:pt idx="4">
                  <c:v>4859</c:v>
                </c:pt>
                <c:pt idx="5">
                  <c:v>4888</c:v>
                </c:pt>
                <c:pt idx="6">
                  <c:v>4662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0C-4352-AFCD-26F95185BE94}"/>
            </c:ext>
          </c:extLst>
        </c:ser>
        <c:ser>
          <c:idx val="2"/>
          <c:order val="2"/>
          <c:tx>
            <c:strRef>
              <c:f>'Table 10.3'!$S$11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10.3'!$T$11:$Z$11</c:f>
              <c:numCache>
                <c:formatCode>#,##0</c:formatCode>
                <c:ptCount val="7"/>
                <c:pt idx="0">
                  <c:v>4758</c:v>
                </c:pt>
                <c:pt idx="1">
                  <c:v>4945</c:v>
                </c:pt>
                <c:pt idx="2">
                  <c:v>5053</c:v>
                </c:pt>
                <c:pt idx="3">
                  <c:v>5121</c:v>
                </c:pt>
                <c:pt idx="4">
                  <c:v>5793</c:v>
                </c:pt>
                <c:pt idx="5">
                  <c:v>5628</c:v>
                </c:pt>
                <c:pt idx="6">
                  <c:v>5411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0C-4352-AFCD-26F95185BE94}"/>
            </c:ext>
          </c:extLst>
        </c:ser>
        <c:ser>
          <c:idx val="3"/>
          <c:order val="3"/>
          <c:tx>
            <c:strRef>
              <c:f>'Table 10.3'!$S$12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10.3'!$T$12:$Z$12</c:f>
              <c:numCache>
                <c:formatCode>#,##0</c:formatCode>
                <c:ptCount val="7"/>
                <c:pt idx="0">
                  <c:v>829</c:v>
                </c:pt>
                <c:pt idx="1">
                  <c:v>794</c:v>
                </c:pt>
                <c:pt idx="2">
                  <c:v>801</c:v>
                </c:pt>
                <c:pt idx="3">
                  <c:v>774</c:v>
                </c:pt>
                <c:pt idx="4">
                  <c:v>827</c:v>
                </c:pt>
                <c:pt idx="5">
                  <c:v>863</c:v>
                </c:pt>
                <c:pt idx="6">
                  <c:v>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0C-4352-AFCD-26F95185B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10.26'!$S$1</c:f>
              <c:strCache>
                <c:ptCount val="1"/>
                <c:pt idx="0">
                  <c:v>Kimba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10.26'!$T$8:$Z$8</c:f>
              <c:numCache>
                <c:formatCode>#,##0</c:formatCode>
                <c:ptCount val="7"/>
                <c:pt idx="0">
                  <c:v>22054.95</c:v>
                </c:pt>
                <c:pt idx="1">
                  <c:v>22540.5</c:v>
                </c:pt>
                <c:pt idx="2">
                  <c:v>21928</c:v>
                </c:pt>
                <c:pt idx="3">
                  <c:v>20483</c:v>
                </c:pt>
                <c:pt idx="4">
                  <c:v>24896.47</c:v>
                </c:pt>
                <c:pt idx="5">
                  <c:v>25125</c:v>
                </c:pt>
                <c:pt idx="6">
                  <c:v>25993.5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8E-4C05-9202-7F20732FD37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8E-4C05-9202-7F20732FD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10.27'!$U$4:$Y$4</c:f>
              <c:numCache>
                <c:formatCode>#,##0</c:formatCode>
                <c:ptCount val="5"/>
                <c:pt idx="0">
                  <c:v>1738</c:v>
                </c:pt>
                <c:pt idx="1">
                  <c:v>1753</c:v>
                </c:pt>
                <c:pt idx="2">
                  <c:v>1814</c:v>
                </c:pt>
                <c:pt idx="3">
                  <c:v>1828</c:v>
                </c:pt>
                <c:pt idx="4">
                  <c:v>1967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67-4B20-9AF5-1E27323FB1F3}"/>
            </c:ext>
          </c:extLst>
        </c:ser>
        <c:ser>
          <c:idx val="1"/>
          <c:order val="1"/>
          <c:tx>
            <c:strRef>
              <c:f>'Table 10.27'!$S$7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10.27'!$U$7:$Y$7</c:f>
              <c:numCache>
                <c:formatCode>#,##0</c:formatCode>
                <c:ptCount val="5"/>
                <c:pt idx="0">
                  <c:v>1070</c:v>
                </c:pt>
                <c:pt idx="1">
                  <c:v>1070</c:v>
                </c:pt>
                <c:pt idx="2">
                  <c:v>1115</c:v>
                </c:pt>
                <c:pt idx="3">
                  <c:v>1124</c:v>
                </c:pt>
                <c:pt idx="4">
                  <c:v>1213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67-4B20-9AF5-1E27323FB1F3}"/>
            </c:ext>
          </c:extLst>
        </c:ser>
        <c:ser>
          <c:idx val="2"/>
          <c:order val="2"/>
          <c:tx>
            <c:strRef>
              <c:f>'Table 10.27'!$S$11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10.27'!$U$11:$Y$11</c:f>
              <c:numCache>
                <c:formatCode>#,##0</c:formatCode>
                <c:ptCount val="5"/>
                <c:pt idx="0">
                  <c:v>1385</c:v>
                </c:pt>
                <c:pt idx="1">
                  <c:v>1388</c:v>
                </c:pt>
                <c:pt idx="2">
                  <c:v>1440</c:v>
                </c:pt>
                <c:pt idx="3">
                  <c:v>1453</c:v>
                </c:pt>
                <c:pt idx="4">
                  <c:v>1574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67-4B20-9AF5-1E27323FB1F3}"/>
            </c:ext>
          </c:extLst>
        </c:ser>
        <c:ser>
          <c:idx val="3"/>
          <c:order val="3"/>
          <c:tx>
            <c:strRef>
              <c:f>'Table 10.27'!$S$12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10.27'!$U$12:$Y$12</c:f>
              <c:numCache>
                <c:formatCode>#,##0</c:formatCode>
                <c:ptCount val="5"/>
                <c:pt idx="0">
                  <c:v>353</c:v>
                </c:pt>
                <c:pt idx="1">
                  <c:v>364</c:v>
                </c:pt>
                <c:pt idx="2">
                  <c:v>368</c:v>
                </c:pt>
                <c:pt idx="3">
                  <c:v>373</c:v>
                </c:pt>
                <c:pt idx="4">
                  <c:v>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67-4B20-9AF5-1E27323FB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10.27'!$S$1</c:f>
              <c:strCache>
                <c:ptCount val="1"/>
                <c:pt idx="0">
                  <c:v>Kingston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10.27'!$AB$15:$AB$33</c:f>
              <c:numCache>
                <c:formatCode>0.0%</c:formatCode>
                <c:ptCount val="19"/>
                <c:pt idx="0">
                  <c:v>0.31649058337161229</c:v>
                </c:pt>
                <c:pt idx="1">
                  <c:v>0</c:v>
                </c:pt>
                <c:pt idx="2">
                  <c:v>3.9044556729444187E-2</c:v>
                </c:pt>
                <c:pt idx="3">
                  <c:v>0</c:v>
                </c:pt>
                <c:pt idx="4">
                  <c:v>5.0068902158934316E-2</c:v>
                </c:pt>
                <c:pt idx="5">
                  <c:v>3.123564538355535E-2</c:v>
                </c:pt>
                <c:pt idx="6">
                  <c:v>5.8796508957280662E-2</c:v>
                </c:pt>
                <c:pt idx="7">
                  <c:v>7.6711070280202118E-2</c:v>
                </c:pt>
                <c:pt idx="8">
                  <c:v>3.3532384014699129E-2</c:v>
                </c:pt>
                <c:pt idx="9">
                  <c:v>0</c:v>
                </c:pt>
                <c:pt idx="10">
                  <c:v>1.7914561322921452E-2</c:v>
                </c:pt>
                <c:pt idx="11">
                  <c:v>6.4308681672025723E-3</c:v>
                </c:pt>
                <c:pt idx="12">
                  <c:v>1.6536518144235186E-2</c:v>
                </c:pt>
                <c:pt idx="13">
                  <c:v>2.3426734037666513E-2</c:v>
                </c:pt>
                <c:pt idx="14">
                  <c:v>3.3991731740927886E-2</c:v>
                </c:pt>
                <c:pt idx="15">
                  <c:v>4.0881947634359213E-2</c:v>
                </c:pt>
                <c:pt idx="16">
                  <c:v>6.6605420303169502E-2</c:v>
                </c:pt>
                <c:pt idx="17">
                  <c:v>4.1341295360587966E-3</c:v>
                </c:pt>
                <c:pt idx="18">
                  <c:v>2.9398254478640331E-2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76-47CB-A306-9AA7A5D45AF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76-47CB-A306-9AA7A5D45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10.27'!$Y$44:$Y$60</c:f>
              <c:numCache>
                <c:formatCode>#,##0</c:formatCode>
                <c:ptCount val="17"/>
                <c:pt idx="0">
                  <c:v>0</c:v>
                </c:pt>
                <c:pt idx="1">
                  <c:v>16</c:v>
                </c:pt>
                <c:pt idx="2">
                  <c:v>69</c:v>
                </c:pt>
                <c:pt idx="3">
                  <c:v>83</c:v>
                </c:pt>
                <c:pt idx="4">
                  <c:v>124</c:v>
                </c:pt>
                <c:pt idx="5">
                  <c:v>105</c:v>
                </c:pt>
                <c:pt idx="6">
                  <c:v>89</c:v>
                </c:pt>
                <c:pt idx="7">
                  <c:v>88</c:v>
                </c:pt>
                <c:pt idx="8">
                  <c:v>67</c:v>
                </c:pt>
                <c:pt idx="9">
                  <c:v>63</c:v>
                </c:pt>
                <c:pt idx="10">
                  <c:v>109</c:v>
                </c:pt>
                <c:pt idx="11">
                  <c:v>97</c:v>
                </c:pt>
                <c:pt idx="12">
                  <c:v>56</c:v>
                </c:pt>
                <c:pt idx="13">
                  <c:v>34</c:v>
                </c:pt>
                <c:pt idx="14">
                  <c:v>12</c:v>
                </c:pt>
                <c:pt idx="15">
                  <c:v>16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A5-45FF-8702-1322A6CCDF52}"/>
            </c:ext>
          </c:extLst>
        </c:ser>
        <c:ser>
          <c:idx val="1"/>
          <c:order val="1"/>
          <c:tx>
            <c:strRef>
              <c:f>'Table 10.27'!$S$62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10.27'!$Y$63:$Y$79</c:f>
              <c:numCache>
                <c:formatCode>#,##0</c:formatCode>
                <c:ptCount val="17"/>
                <c:pt idx="0">
                  <c:v>0</c:v>
                </c:pt>
                <c:pt idx="1">
                  <c:v>21</c:v>
                </c:pt>
                <c:pt idx="2">
                  <c:v>53</c:v>
                </c:pt>
                <c:pt idx="3">
                  <c:v>93</c:v>
                </c:pt>
                <c:pt idx="4">
                  <c:v>115</c:v>
                </c:pt>
                <c:pt idx="5">
                  <c:v>66</c:v>
                </c:pt>
                <c:pt idx="6">
                  <c:v>65</c:v>
                </c:pt>
                <c:pt idx="7">
                  <c:v>71</c:v>
                </c:pt>
                <c:pt idx="8">
                  <c:v>80</c:v>
                </c:pt>
                <c:pt idx="9">
                  <c:v>82</c:v>
                </c:pt>
                <c:pt idx="10">
                  <c:v>104</c:v>
                </c:pt>
                <c:pt idx="11">
                  <c:v>92</c:v>
                </c:pt>
                <c:pt idx="12">
                  <c:v>47</c:v>
                </c:pt>
                <c:pt idx="13">
                  <c:v>23</c:v>
                </c:pt>
                <c:pt idx="14">
                  <c:v>10</c:v>
                </c:pt>
                <c:pt idx="15">
                  <c:v>3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A5-45FF-8702-1322A6CCD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10.27'!$Y$83:$Y$90</c:f>
              <c:numCache>
                <c:formatCode>#,##0</c:formatCode>
                <c:ptCount val="8"/>
                <c:pt idx="0">
                  <c:v>51</c:v>
                </c:pt>
                <c:pt idx="1">
                  <c:v>25</c:v>
                </c:pt>
                <c:pt idx="2">
                  <c:v>93</c:v>
                </c:pt>
                <c:pt idx="3">
                  <c:v>12</c:v>
                </c:pt>
                <c:pt idx="4">
                  <c:v>4</c:v>
                </c:pt>
                <c:pt idx="5">
                  <c:v>25</c:v>
                </c:pt>
                <c:pt idx="6">
                  <c:v>51</c:v>
                </c:pt>
                <c:pt idx="7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07-45B2-B77A-1550EEFABBE5}"/>
            </c:ext>
          </c:extLst>
        </c:ser>
        <c:ser>
          <c:idx val="1"/>
          <c:order val="1"/>
          <c:tx>
            <c:strRef>
              <c:f>'Table 10.27'!$S$92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10.27'!$Y$93:$Y$100</c:f>
              <c:numCache>
                <c:formatCode>#,##0</c:formatCode>
                <c:ptCount val="8"/>
                <c:pt idx="0">
                  <c:v>26</c:v>
                </c:pt>
                <c:pt idx="1">
                  <c:v>75</c:v>
                </c:pt>
                <c:pt idx="2">
                  <c:v>26</c:v>
                </c:pt>
                <c:pt idx="3">
                  <c:v>85</c:v>
                </c:pt>
                <c:pt idx="4">
                  <c:v>58</c:v>
                </c:pt>
                <c:pt idx="5">
                  <c:v>67</c:v>
                </c:pt>
                <c:pt idx="6">
                  <c:v>5</c:v>
                </c:pt>
                <c:pt idx="7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07-45B2-B77A-1550EEFAB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10.27'!$S$1</c:f>
              <c:strCache>
                <c:ptCount val="1"/>
                <c:pt idx="0">
                  <c:v>Kingston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10.27'!$U$8:$Y$8</c:f>
              <c:numCache>
                <c:formatCode>#,##0</c:formatCode>
                <c:ptCount val="5"/>
                <c:pt idx="0">
                  <c:v>20189.61</c:v>
                </c:pt>
                <c:pt idx="1">
                  <c:v>19586</c:v>
                </c:pt>
                <c:pt idx="2">
                  <c:v>18885.8</c:v>
                </c:pt>
                <c:pt idx="3">
                  <c:v>18702.169999999998</c:v>
                </c:pt>
                <c:pt idx="4">
                  <c:v>21747.34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99-46C6-BE4B-D00A9D56985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99-46C6-BE4B-D00A9D569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10.27'!$T$4:$Z$4</c:f>
              <c:numCache>
                <c:formatCode>#,##0</c:formatCode>
                <c:ptCount val="7"/>
                <c:pt idx="0">
                  <c:v>1639</c:v>
                </c:pt>
                <c:pt idx="1">
                  <c:v>1738</c:v>
                </c:pt>
                <c:pt idx="2">
                  <c:v>1753</c:v>
                </c:pt>
                <c:pt idx="3">
                  <c:v>1814</c:v>
                </c:pt>
                <c:pt idx="4">
                  <c:v>1828</c:v>
                </c:pt>
                <c:pt idx="5">
                  <c:v>1967</c:v>
                </c:pt>
                <c:pt idx="6">
                  <c:v>2172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20-42E9-8890-755017002D55}"/>
            </c:ext>
          </c:extLst>
        </c:ser>
        <c:ser>
          <c:idx val="1"/>
          <c:order val="1"/>
          <c:tx>
            <c:strRef>
              <c:f>'Table 10.27'!$S$7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10.27'!$T$7:$Z$7</c:f>
              <c:numCache>
                <c:formatCode>#,##0</c:formatCode>
                <c:ptCount val="7"/>
                <c:pt idx="0">
                  <c:v>1033</c:v>
                </c:pt>
                <c:pt idx="1">
                  <c:v>1070</c:v>
                </c:pt>
                <c:pt idx="2">
                  <c:v>1070</c:v>
                </c:pt>
                <c:pt idx="3">
                  <c:v>1115</c:v>
                </c:pt>
                <c:pt idx="4">
                  <c:v>1124</c:v>
                </c:pt>
                <c:pt idx="5">
                  <c:v>1213</c:v>
                </c:pt>
                <c:pt idx="6">
                  <c:v>1297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20-42E9-8890-755017002D55}"/>
            </c:ext>
          </c:extLst>
        </c:ser>
        <c:ser>
          <c:idx val="2"/>
          <c:order val="2"/>
          <c:tx>
            <c:strRef>
              <c:f>'Table 10.27'!$S$11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10.27'!$T$11:$Z$11</c:f>
              <c:numCache>
                <c:formatCode>#,##0</c:formatCode>
                <c:ptCount val="7"/>
                <c:pt idx="0">
                  <c:v>1316</c:v>
                </c:pt>
                <c:pt idx="1">
                  <c:v>1385</c:v>
                </c:pt>
                <c:pt idx="2">
                  <c:v>1388</c:v>
                </c:pt>
                <c:pt idx="3">
                  <c:v>1440</c:v>
                </c:pt>
                <c:pt idx="4">
                  <c:v>1453</c:v>
                </c:pt>
                <c:pt idx="5">
                  <c:v>1574</c:v>
                </c:pt>
                <c:pt idx="6">
                  <c:v>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20-42E9-8890-755017002D55}"/>
            </c:ext>
          </c:extLst>
        </c:ser>
        <c:ser>
          <c:idx val="3"/>
          <c:order val="3"/>
          <c:tx>
            <c:strRef>
              <c:f>'Table 10.27'!$S$12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10.27'!$T$12:$Z$12</c:f>
              <c:numCache>
                <c:formatCode>#,##0</c:formatCode>
                <c:ptCount val="7"/>
                <c:pt idx="0">
                  <c:v>326</c:v>
                </c:pt>
                <c:pt idx="1">
                  <c:v>353</c:v>
                </c:pt>
                <c:pt idx="2">
                  <c:v>364</c:v>
                </c:pt>
                <c:pt idx="3">
                  <c:v>368</c:v>
                </c:pt>
                <c:pt idx="4">
                  <c:v>373</c:v>
                </c:pt>
                <c:pt idx="5">
                  <c:v>393</c:v>
                </c:pt>
                <c:pt idx="6">
                  <c:v>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20-42E9-8890-755017002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10.27'!$S$1</c:f>
              <c:strCache>
                <c:ptCount val="1"/>
                <c:pt idx="0">
                  <c:v>Kingston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10.27'!$AB$15:$AB$33</c:f>
              <c:numCache>
                <c:formatCode>0.0%</c:formatCode>
                <c:ptCount val="19"/>
                <c:pt idx="0">
                  <c:v>0.31649058337161229</c:v>
                </c:pt>
                <c:pt idx="1">
                  <c:v>0</c:v>
                </c:pt>
                <c:pt idx="2">
                  <c:v>3.9044556729444187E-2</c:v>
                </c:pt>
                <c:pt idx="3">
                  <c:v>0</c:v>
                </c:pt>
                <c:pt idx="4">
                  <c:v>5.0068902158934316E-2</c:v>
                </c:pt>
                <c:pt idx="5">
                  <c:v>3.123564538355535E-2</c:v>
                </c:pt>
                <c:pt idx="6">
                  <c:v>5.8796508957280662E-2</c:v>
                </c:pt>
                <c:pt idx="7">
                  <c:v>7.6711070280202118E-2</c:v>
                </c:pt>
                <c:pt idx="8">
                  <c:v>3.3532384014699129E-2</c:v>
                </c:pt>
                <c:pt idx="9">
                  <c:v>0</c:v>
                </c:pt>
                <c:pt idx="10">
                  <c:v>1.7914561322921452E-2</c:v>
                </c:pt>
                <c:pt idx="11">
                  <c:v>6.4308681672025723E-3</c:v>
                </c:pt>
                <c:pt idx="12">
                  <c:v>1.6536518144235186E-2</c:v>
                </c:pt>
                <c:pt idx="13">
                  <c:v>2.3426734037666513E-2</c:v>
                </c:pt>
                <c:pt idx="14">
                  <c:v>3.3991731740927886E-2</c:v>
                </c:pt>
                <c:pt idx="15">
                  <c:v>4.0881947634359213E-2</c:v>
                </c:pt>
                <c:pt idx="16">
                  <c:v>6.6605420303169502E-2</c:v>
                </c:pt>
                <c:pt idx="17">
                  <c:v>4.1341295360587966E-3</c:v>
                </c:pt>
                <c:pt idx="18">
                  <c:v>2.9398254478640331E-2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68-4B0F-B10B-14B64092339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68-4B0F-B10B-14B640923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10.27'!$Z$44:$Z$60</c:f>
              <c:numCache>
                <c:formatCode>#,##0</c:formatCode>
                <c:ptCount val="17"/>
                <c:pt idx="0">
                  <c:v>5</c:v>
                </c:pt>
                <c:pt idx="1">
                  <c:v>26</c:v>
                </c:pt>
                <c:pt idx="2">
                  <c:v>53</c:v>
                </c:pt>
                <c:pt idx="3">
                  <c:v>91</c:v>
                </c:pt>
                <c:pt idx="4">
                  <c:v>130</c:v>
                </c:pt>
                <c:pt idx="5">
                  <c:v>83</c:v>
                </c:pt>
                <c:pt idx="6">
                  <c:v>75</c:v>
                </c:pt>
                <c:pt idx="7">
                  <c:v>97</c:v>
                </c:pt>
                <c:pt idx="8">
                  <c:v>90</c:v>
                </c:pt>
                <c:pt idx="9">
                  <c:v>73</c:v>
                </c:pt>
                <c:pt idx="10">
                  <c:v>99</c:v>
                </c:pt>
                <c:pt idx="11">
                  <c:v>106</c:v>
                </c:pt>
                <c:pt idx="12">
                  <c:v>66</c:v>
                </c:pt>
                <c:pt idx="13">
                  <c:v>34</c:v>
                </c:pt>
                <c:pt idx="14">
                  <c:v>14</c:v>
                </c:pt>
                <c:pt idx="15">
                  <c:v>15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64-4269-AC2D-845DB8C941DF}"/>
            </c:ext>
          </c:extLst>
        </c:ser>
        <c:ser>
          <c:idx val="1"/>
          <c:order val="1"/>
          <c:tx>
            <c:strRef>
              <c:f>'Table 10.27'!$S$62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10.27'!$Z$63:$Z$79</c:f>
              <c:numCache>
                <c:formatCode>#,##0</c:formatCode>
                <c:ptCount val="17"/>
                <c:pt idx="0">
                  <c:v>0</c:v>
                </c:pt>
                <c:pt idx="1">
                  <c:v>19</c:v>
                </c:pt>
                <c:pt idx="2">
                  <c:v>68</c:v>
                </c:pt>
                <c:pt idx="3">
                  <c:v>60</c:v>
                </c:pt>
                <c:pt idx="4">
                  <c:v>116</c:v>
                </c:pt>
                <c:pt idx="5">
                  <c:v>64</c:v>
                </c:pt>
                <c:pt idx="6">
                  <c:v>64</c:v>
                </c:pt>
                <c:pt idx="7">
                  <c:v>82</c:v>
                </c:pt>
                <c:pt idx="8">
                  <c:v>87</c:v>
                </c:pt>
                <c:pt idx="9">
                  <c:v>90</c:v>
                </c:pt>
                <c:pt idx="10">
                  <c:v>95</c:v>
                </c:pt>
                <c:pt idx="11">
                  <c:v>83</c:v>
                </c:pt>
                <c:pt idx="12">
                  <c:v>67</c:v>
                </c:pt>
                <c:pt idx="13">
                  <c:v>29</c:v>
                </c:pt>
                <c:pt idx="14">
                  <c:v>8</c:v>
                </c:pt>
                <c:pt idx="15">
                  <c:v>6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64-4269-AC2D-845DB8C94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10.27'!$Z$83:$Z$90</c:f>
              <c:numCache>
                <c:formatCode>#,##0</c:formatCode>
                <c:ptCount val="8"/>
                <c:pt idx="0">
                  <c:v>68</c:v>
                </c:pt>
                <c:pt idx="1">
                  <c:v>29</c:v>
                </c:pt>
                <c:pt idx="2">
                  <c:v>103</c:v>
                </c:pt>
                <c:pt idx="3">
                  <c:v>11</c:v>
                </c:pt>
                <c:pt idx="4">
                  <c:v>4</c:v>
                </c:pt>
                <c:pt idx="5">
                  <c:v>31</c:v>
                </c:pt>
                <c:pt idx="6">
                  <c:v>52</c:v>
                </c:pt>
                <c:pt idx="7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F2-46F0-87CD-BC3AF94394DB}"/>
            </c:ext>
          </c:extLst>
        </c:ser>
        <c:ser>
          <c:idx val="1"/>
          <c:order val="1"/>
          <c:tx>
            <c:strRef>
              <c:f>'Table 10.27'!$S$92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10.27'!$Z$93:$Z$100</c:f>
              <c:numCache>
                <c:formatCode>#,##0</c:formatCode>
                <c:ptCount val="8"/>
                <c:pt idx="0">
                  <c:v>27</c:v>
                </c:pt>
                <c:pt idx="1">
                  <c:v>78</c:v>
                </c:pt>
                <c:pt idx="2">
                  <c:v>25</c:v>
                </c:pt>
                <c:pt idx="3">
                  <c:v>92</c:v>
                </c:pt>
                <c:pt idx="4">
                  <c:v>64</c:v>
                </c:pt>
                <c:pt idx="5">
                  <c:v>68</c:v>
                </c:pt>
                <c:pt idx="6">
                  <c:v>4</c:v>
                </c:pt>
                <c:pt idx="7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F2-46F0-87CD-BC3AF9439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10.3'!$S$1</c:f>
              <c:strCache>
                <c:ptCount val="1"/>
                <c:pt idx="0">
                  <c:v>Adelaide Plains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10.3'!$AB$15:$AB$33</c:f>
              <c:numCache>
                <c:formatCode>0.0%</c:formatCode>
                <c:ptCount val="19"/>
                <c:pt idx="0">
                  <c:v>5.4924242424242424E-2</c:v>
                </c:pt>
                <c:pt idx="1">
                  <c:v>1.0101010101010102E-2</c:v>
                </c:pt>
                <c:pt idx="2">
                  <c:v>8.5542929292929296E-2</c:v>
                </c:pt>
                <c:pt idx="3">
                  <c:v>9.943181818181818E-3</c:v>
                </c:pt>
                <c:pt idx="4">
                  <c:v>9.4696969696969696E-2</c:v>
                </c:pt>
                <c:pt idx="5">
                  <c:v>5.2241161616161616E-2</c:v>
                </c:pt>
                <c:pt idx="6">
                  <c:v>8.0650252525252528E-2</c:v>
                </c:pt>
                <c:pt idx="7">
                  <c:v>3.5984848484848488E-2</c:v>
                </c:pt>
                <c:pt idx="8">
                  <c:v>8.049242424242424E-2</c:v>
                </c:pt>
                <c:pt idx="9">
                  <c:v>2.840909090909091E-3</c:v>
                </c:pt>
                <c:pt idx="10">
                  <c:v>2.3989898989898988E-2</c:v>
                </c:pt>
                <c:pt idx="11">
                  <c:v>1.3573232323232324E-2</c:v>
                </c:pt>
                <c:pt idx="12">
                  <c:v>3.9930555555555552E-2</c:v>
                </c:pt>
                <c:pt idx="13">
                  <c:v>8.3648989898989903E-2</c:v>
                </c:pt>
                <c:pt idx="14">
                  <c:v>5.5239898989898992E-2</c:v>
                </c:pt>
                <c:pt idx="15">
                  <c:v>5.3030303030303032E-2</c:v>
                </c:pt>
                <c:pt idx="16">
                  <c:v>9.0593434343434337E-2</c:v>
                </c:pt>
                <c:pt idx="17">
                  <c:v>1.231060606060606E-2</c:v>
                </c:pt>
                <c:pt idx="18">
                  <c:v>3.2986111111111112E-2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77-4723-B441-F623FDB4507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77-4723-B441-F623FDB45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10.27'!$S$1</c:f>
              <c:strCache>
                <c:ptCount val="1"/>
                <c:pt idx="0">
                  <c:v>Kingston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10.27'!$T$8:$Z$8</c:f>
              <c:numCache>
                <c:formatCode>#,##0</c:formatCode>
                <c:ptCount val="7"/>
                <c:pt idx="0">
                  <c:v>20266</c:v>
                </c:pt>
                <c:pt idx="1">
                  <c:v>20189.61</c:v>
                </c:pt>
                <c:pt idx="2">
                  <c:v>19586</c:v>
                </c:pt>
                <c:pt idx="3">
                  <c:v>18885.8</c:v>
                </c:pt>
                <c:pt idx="4">
                  <c:v>18702.169999999998</c:v>
                </c:pt>
                <c:pt idx="5">
                  <c:v>21747.34</c:v>
                </c:pt>
                <c:pt idx="6">
                  <c:v>20292.150000000001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A9-4F7F-AEB0-0C5D97CBEBF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9-4F7F-AEB0-0C5D97CBE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10.28'!$U$4:$Y$4</c:f>
              <c:numCache>
                <c:formatCode>#,##0</c:formatCode>
                <c:ptCount val="5"/>
                <c:pt idx="0">
                  <c:v>9902</c:v>
                </c:pt>
                <c:pt idx="1">
                  <c:v>10256</c:v>
                </c:pt>
                <c:pt idx="2">
                  <c:v>10375</c:v>
                </c:pt>
                <c:pt idx="3">
                  <c:v>10214</c:v>
                </c:pt>
                <c:pt idx="4">
                  <c:v>10909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DB-42E0-8DFD-15F5404F5272}"/>
            </c:ext>
          </c:extLst>
        </c:ser>
        <c:ser>
          <c:idx val="1"/>
          <c:order val="1"/>
          <c:tx>
            <c:strRef>
              <c:f>'Table 10.28'!$S$7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10.28'!$U$7:$Y$7</c:f>
              <c:numCache>
                <c:formatCode>#,##0</c:formatCode>
                <c:ptCount val="5"/>
                <c:pt idx="0">
                  <c:v>7180</c:v>
                </c:pt>
                <c:pt idx="1">
                  <c:v>7422</c:v>
                </c:pt>
                <c:pt idx="2">
                  <c:v>7520</c:v>
                </c:pt>
                <c:pt idx="3">
                  <c:v>7538</c:v>
                </c:pt>
                <c:pt idx="4">
                  <c:v>7956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DB-42E0-8DFD-15F5404F5272}"/>
            </c:ext>
          </c:extLst>
        </c:ser>
        <c:ser>
          <c:idx val="2"/>
          <c:order val="2"/>
          <c:tx>
            <c:strRef>
              <c:f>'Table 10.28'!$S$11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10.28'!$U$11:$Y$11</c:f>
              <c:numCache>
                <c:formatCode>#,##0</c:formatCode>
                <c:ptCount val="5"/>
                <c:pt idx="0">
                  <c:v>8482</c:v>
                </c:pt>
                <c:pt idx="1">
                  <c:v>8859</c:v>
                </c:pt>
                <c:pt idx="2">
                  <c:v>8901</c:v>
                </c:pt>
                <c:pt idx="3">
                  <c:v>8784</c:v>
                </c:pt>
                <c:pt idx="4">
                  <c:v>9366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DB-42E0-8DFD-15F5404F5272}"/>
            </c:ext>
          </c:extLst>
        </c:ser>
        <c:ser>
          <c:idx val="3"/>
          <c:order val="3"/>
          <c:tx>
            <c:strRef>
              <c:f>'Table 10.28'!$S$12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10.28'!$U$12:$Y$12</c:f>
              <c:numCache>
                <c:formatCode>#,##0</c:formatCode>
                <c:ptCount val="5"/>
                <c:pt idx="0">
                  <c:v>1418</c:v>
                </c:pt>
                <c:pt idx="1">
                  <c:v>1394</c:v>
                </c:pt>
                <c:pt idx="2">
                  <c:v>1474</c:v>
                </c:pt>
                <c:pt idx="3">
                  <c:v>1432</c:v>
                </c:pt>
                <c:pt idx="4">
                  <c:v>1543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DB-42E0-8DFD-15F5404F5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10.28'!$S$1</c:f>
              <c:strCache>
                <c:ptCount val="1"/>
                <c:pt idx="0">
                  <c:v>Light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10.28'!$AB$15:$AB$33</c:f>
              <c:numCache>
                <c:formatCode>0.0%</c:formatCode>
                <c:ptCount val="19"/>
                <c:pt idx="0">
                  <c:v>6.087773224043716E-2</c:v>
                </c:pt>
                <c:pt idx="1">
                  <c:v>8.6236338797814199E-3</c:v>
                </c:pt>
                <c:pt idx="2">
                  <c:v>0.11347336065573771</c:v>
                </c:pt>
                <c:pt idx="3">
                  <c:v>6.9159836065573769E-3</c:v>
                </c:pt>
                <c:pt idx="4">
                  <c:v>6.8306010928961755E-2</c:v>
                </c:pt>
                <c:pt idx="5">
                  <c:v>3.3640710382513664E-2</c:v>
                </c:pt>
                <c:pt idx="6">
                  <c:v>8.8456284153005466E-2</c:v>
                </c:pt>
                <c:pt idx="7">
                  <c:v>5.4047131147540985E-2</c:v>
                </c:pt>
                <c:pt idx="8">
                  <c:v>4.7558060109289618E-2</c:v>
                </c:pt>
                <c:pt idx="9">
                  <c:v>5.208333333333333E-3</c:v>
                </c:pt>
                <c:pt idx="10">
                  <c:v>1.7503415300546447E-2</c:v>
                </c:pt>
                <c:pt idx="11">
                  <c:v>1.2807377049180328E-2</c:v>
                </c:pt>
                <c:pt idx="12">
                  <c:v>4.2691256830601092E-2</c:v>
                </c:pt>
                <c:pt idx="13">
                  <c:v>7.3514344262295084E-2</c:v>
                </c:pt>
                <c:pt idx="14">
                  <c:v>6.25E-2</c:v>
                </c:pt>
                <c:pt idx="15">
                  <c:v>7.6331967213114749E-2</c:v>
                </c:pt>
                <c:pt idx="16">
                  <c:v>9.6311475409836061E-2</c:v>
                </c:pt>
                <c:pt idx="17">
                  <c:v>1.3746584699453552E-2</c:v>
                </c:pt>
                <c:pt idx="18">
                  <c:v>3.1420765027322405E-2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72-49F1-A9D0-95642F74BF7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72-49F1-A9D0-95642F74B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10.28'!$Y$44:$Y$60</c:f>
              <c:numCache>
                <c:formatCode>#,##0</c:formatCode>
                <c:ptCount val="17"/>
                <c:pt idx="0">
                  <c:v>9</c:v>
                </c:pt>
                <c:pt idx="1">
                  <c:v>121</c:v>
                </c:pt>
                <c:pt idx="2">
                  <c:v>392</c:v>
                </c:pt>
                <c:pt idx="3">
                  <c:v>471</c:v>
                </c:pt>
                <c:pt idx="4">
                  <c:v>471</c:v>
                </c:pt>
                <c:pt idx="5">
                  <c:v>491</c:v>
                </c:pt>
                <c:pt idx="6">
                  <c:v>499</c:v>
                </c:pt>
                <c:pt idx="7">
                  <c:v>604</c:v>
                </c:pt>
                <c:pt idx="8">
                  <c:v>627</c:v>
                </c:pt>
                <c:pt idx="9">
                  <c:v>646</c:v>
                </c:pt>
                <c:pt idx="10">
                  <c:v>595</c:v>
                </c:pt>
                <c:pt idx="11">
                  <c:v>423</c:v>
                </c:pt>
                <c:pt idx="12">
                  <c:v>201</c:v>
                </c:pt>
                <c:pt idx="13">
                  <c:v>80</c:v>
                </c:pt>
                <c:pt idx="14">
                  <c:v>24</c:v>
                </c:pt>
                <c:pt idx="15">
                  <c:v>16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95-4BB1-9C80-952A71C62C6F}"/>
            </c:ext>
          </c:extLst>
        </c:ser>
        <c:ser>
          <c:idx val="1"/>
          <c:order val="1"/>
          <c:tx>
            <c:strRef>
              <c:f>'Table 10.28'!$S$62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10.28'!$Y$63:$Y$79</c:f>
              <c:numCache>
                <c:formatCode>#,##0</c:formatCode>
                <c:ptCount val="17"/>
                <c:pt idx="0">
                  <c:v>12</c:v>
                </c:pt>
                <c:pt idx="1">
                  <c:v>145</c:v>
                </c:pt>
                <c:pt idx="2">
                  <c:v>407</c:v>
                </c:pt>
                <c:pt idx="3">
                  <c:v>420</c:v>
                </c:pt>
                <c:pt idx="4">
                  <c:v>427</c:v>
                </c:pt>
                <c:pt idx="5">
                  <c:v>481</c:v>
                </c:pt>
                <c:pt idx="6">
                  <c:v>493</c:v>
                </c:pt>
                <c:pt idx="7">
                  <c:v>584</c:v>
                </c:pt>
                <c:pt idx="8">
                  <c:v>596</c:v>
                </c:pt>
                <c:pt idx="9">
                  <c:v>606</c:v>
                </c:pt>
                <c:pt idx="10">
                  <c:v>537</c:v>
                </c:pt>
                <c:pt idx="11">
                  <c:v>312</c:v>
                </c:pt>
                <c:pt idx="12">
                  <c:v>121</c:v>
                </c:pt>
                <c:pt idx="13">
                  <c:v>59</c:v>
                </c:pt>
                <c:pt idx="14">
                  <c:v>18</c:v>
                </c:pt>
                <c:pt idx="15">
                  <c:v>10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95-4BB1-9C80-952A71C62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10.28'!$Y$83:$Y$90</c:f>
              <c:numCache>
                <c:formatCode>#,##0</c:formatCode>
                <c:ptCount val="8"/>
                <c:pt idx="0">
                  <c:v>508</c:v>
                </c:pt>
                <c:pt idx="1">
                  <c:v>360</c:v>
                </c:pt>
                <c:pt idx="2">
                  <c:v>806</c:v>
                </c:pt>
                <c:pt idx="3">
                  <c:v>216</c:v>
                </c:pt>
                <c:pt idx="4">
                  <c:v>157</c:v>
                </c:pt>
                <c:pt idx="5">
                  <c:v>173</c:v>
                </c:pt>
                <c:pt idx="6">
                  <c:v>481</c:v>
                </c:pt>
                <c:pt idx="7">
                  <c:v>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C-4576-A136-3580F223FB7B}"/>
            </c:ext>
          </c:extLst>
        </c:ser>
        <c:ser>
          <c:idx val="1"/>
          <c:order val="1"/>
          <c:tx>
            <c:strRef>
              <c:f>'Table 10.28'!$S$92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10.28'!$Y$93:$Y$100</c:f>
              <c:numCache>
                <c:formatCode>#,##0</c:formatCode>
                <c:ptCount val="8"/>
                <c:pt idx="0">
                  <c:v>296</c:v>
                </c:pt>
                <c:pt idx="1">
                  <c:v>609</c:v>
                </c:pt>
                <c:pt idx="2">
                  <c:v>161</c:v>
                </c:pt>
                <c:pt idx="3">
                  <c:v>642</c:v>
                </c:pt>
                <c:pt idx="4">
                  <c:v>682</c:v>
                </c:pt>
                <c:pt idx="5">
                  <c:v>386</c:v>
                </c:pt>
                <c:pt idx="6">
                  <c:v>34</c:v>
                </c:pt>
                <c:pt idx="7">
                  <c:v>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C-4576-A136-3580F223F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10.28'!$S$1</c:f>
              <c:strCache>
                <c:ptCount val="1"/>
                <c:pt idx="0">
                  <c:v>Light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10.28'!$U$8:$Y$8</c:f>
              <c:numCache>
                <c:formatCode>#,##0</c:formatCode>
                <c:ptCount val="5"/>
                <c:pt idx="0">
                  <c:v>40344</c:v>
                </c:pt>
                <c:pt idx="1">
                  <c:v>38934.86</c:v>
                </c:pt>
                <c:pt idx="2">
                  <c:v>42088.55</c:v>
                </c:pt>
                <c:pt idx="3">
                  <c:v>43768.5</c:v>
                </c:pt>
                <c:pt idx="4">
                  <c:v>44418.26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C0-4F3C-83D4-C3A56A1C550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C0-4F3C-83D4-C3A56A1C5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10.28'!$T$4:$Z$4</c:f>
              <c:numCache>
                <c:formatCode>#,##0</c:formatCode>
                <c:ptCount val="7"/>
                <c:pt idx="0">
                  <c:v>9536</c:v>
                </c:pt>
                <c:pt idx="1">
                  <c:v>9902</c:v>
                </c:pt>
                <c:pt idx="2">
                  <c:v>10256</c:v>
                </c:pt>
                <c:pt idx="3">
                  <c:v>10375</c:v>
                </c:pt>
                <c:pt idx="4">
                  <c:v>10214</c:v>
                </c:pt>
                <c:pt idx="5">
                  <c:v>10909</c:v>
                </c:pt>
                <c:pt idx="6">
                  <c:v>11712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38-4461-96C8-E90799159E05}"/>
            </c:ext>
          </c:extLst>
        </c:ser>
        <c:ser>
          <c:idx val="1"/>
          <c:order val="1"/>
          <c:tx>
            <c:strRef>
              <c:f>'Table 10.28'!$S$7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10.28'!$T$7:$Z$7</c:f>
              <c:numCache>
                <c:formatCode>#,##0</c:formatCode>
                <c:ptCount val="7"/>
                <c:pt idx="0">
                  <c:v>6920</c:v>
                </c:pt>
                <c:pt idx="1">
                  <c:v>7180</c:v>
                </c:pt>
                <c:pt idx="2">
                  <c:v>7422</c:v>
                </c:pt>
                <c:pt idx="3">
                  <c:v>7520</c:v>
                </c:pt>
                <c:pt idx="4">
                  <c:v>7538</c:v>
                </c:pt>
                <c:pt idx="5">
                  <c:v>7956</c:v>
                </c:pt>
                <c:pt idx="6">
                  <c:v>8547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38-4461-96C8-E90799159E05}"/>
            </c:ext>
          </c:extLst>
        </c:ser>
        <c:ser>
          <c:idx val="2"/>
          <c:order val="2"/>
          <c:tx>
            <c:strRef>
              <c:f>'Table 10.28'!$S$11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10.28'!$T$11:$Z$11</c:f>
              <c:numCache>
                <c:formatCode>#,##0</c:formatCode>
                <c:ptCount val="7"/>
                <c:pt idx="0">
                  <c:v>8174</c:v>
                </c:pt>
                <c:pt idx="1">
                  <c:v>8482</c:v>
                </c:pt>
                <c:pt idx="2">
                  <c:v>8859</c:v>
                </c:pt>
                <c:pt idx="3">
                  <c:v>8901</c:v>
                </c:pt>
                <c:pt idx="4">
                  <c:v>8784</c:v>
                </c:pt>
                <c:pt idx="5">
                  <c:v>9366</c:v>
                </c:pt>
                <c:pt idx="6">
                  <c:v>10024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38-4461-96C8-E90799159E05}"/>
            </c:ext>
          </c:extLst>
        </c:ser>
        <c:ser>
          <c:idx val="3"/>
          <c:order val="3"/>
          <c:tx>
            <c:strRef>
              <c:f>'Table 10.28'!$S$12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10.28'!$T$12:$Z$12</c:f>
              <c:numCache>
                <c:formatCode>#,##0</c:formatCode>
                <c:ptCount val="7"/>
                <c:pt idx="0">
                  <c:v>1364</c:v>
                </c:pt>
                <c:pt idx="1">
                  <c:v>1418</c:v>
                </c:pt>
                <c:pt idx="2">
                  <c:v>1394</c:v>
                </c:pt>
                <c:pt idx="3">
                  <c:v>1474</c:v>
                </c:pt>
                <c:pt idx="4">
                  <c:v>1432</c:v>
                </c:pt>
                <c:pt idx="5">
                  <c:v>1543</c:v>
                </c:pt>
                <c:pt idx="6">
                  <c:v>1685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38-4461-96C8-E90799159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10.28'!$S$1</c:f>
              <c:strCache>
                <c:ptCount val="1"/>
                <c:pt idx="0">
                  <c:v>Light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10.28'!$AB$15:$AB$33</c:f>
              <c:numCache>
                <c:formatCode>0.0%</c:formatCode>
                <c:ptCount val="19"/>
                <c:pt idx="0">
                  <c:v>6.087773224043716E-2</c:v>
                </c:pt>
                <c:pt idx="1">
                  <c:v>8.6236338797814199E-3</c:v>
                </c:pt>
                <c:pt idx="2">
                  <c:v>0.11347336065573771</c:v>
                </c:pt>
                <c:pt idx="3">
                  <c:v>6.9159836065573769E-3</c:v>
                </c:pt>
                <c:pt idx="4">
                  <c:v>6.8306010928961755E-2</c:v>
                </c:pt>
                <c:pt idx="5">
                  <c:v>3.3640710382513664E-2</c:v>
                </c:pt>
                <c:pt idx="6">
                  <c:v>8.8456284153005466E-2</c:v>
                </c:pt>
                <c:pt idx="7">
                  <c:v>5.4047131147540985E-2</c:v>
                </c:pt>
                <c:pt idx="8">
                  <c:v>4.7558060109289618E-2</c:v>
                </c:pt>
                <c:pt idx="9">
                  <c:v>5.208333333333333E-3</c:v>
                </c:pt>
                <c:pt idx="10">
                  <c:v>1.7503415300546447E-2</c:v>
                </c:pt>
                <c:pt idx="11">
                  <c:v>1.2807377049180328E-2</c:v>
                </c:pt>
                <c:pt idx="12">
                  <c:v>4.2691256830601092E-2</c:v>
                </c:pt>
                <c:pt idx="13">
                  <c:v>7.3514344262295084E-2</c:v>
                </c:pt>
                <c:pt idx="14">
                  <c:v>6.25E-2</c:v>
                </c:pt>
                <c:pt idx="15">
                  <c:v>7.6331967213114749E-2</c:v>
                </c:pt>
                <c:pt idx="16">
                  <c:v>9.6311475409836061E-2</c:v>
                </c:pt>
                <c:pt idx="17">
                  <c:v>1.3746584699453552E-2</c:v>
                </c:pt>
                <c:pt idx="18">
                  <c:v>3.1420765027322405E-2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9-44FA-8D50-F7BB947E644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9-44FA-8D50-F7BB947E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10.28'!$Z$44:$Z$60</c:f>
              <c:numCache>
                <c:formatCode>#,##0</c:formatCode>
                <c:ptCount val="17"/>
                <c:pt idx="0">
                  <c:v>13</c:v>
                </c:pt>
                <c:pt idx="1">
                  <c:v>149</c:v>
                </c:pt>
                <c:pt idx="2">
                  <c:v>389</c:v>
                </c:pt>
                <c:pt idx="3">
                  <c:v>527</c:v>
                </c:pt>
                <c:pt idx="4">
                  <c:v>504</c:v>
                </c:pt>
                <c:pt idx="5">
                  <c:v>464</c:v>
                </c:pt>
                <c:pt idx="6">
                  <c:v>526</c:v>
                </c:pt>
                <c:pt idx="7">
                  <c:v>590</c:v>
                </c:pt>
                <c:pt idx="8">
                  <c:v>688</c:v>
                </c:pt>
                <c:pt idx="9">
                  <c:v>627</c:v>
                </c:pt>
                <c:pt idx="10">
                  <c:v>632</c:v>
                </c:pt>
                <c:pt idx="11">
                  <c:v>487</c:v>
                </c:pt>
                <c:pt idx="12">
                  <c:v>235</c:v>
                </c:pt>
                <c:pt idx="13">
                  <c:v>109</c:v>
                </c:pt>
                <c:pt idx="14">
                  <c:v>33</c:v>
                </c:pt>
                <c:pt idx="15">
                  <c:v>17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5A-4294-AC14-8DB00A164172}"/>
            </c:ext>
          </c:extLst>
        </c:ser>
        <c:ser>
          <c:idx val="1"/>
          <c:order val="1"/>
          <c:tx>
            <c:strRef>
              <c:f>'Table 10.28'!$S$62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10.28'!$Z$63:$Z$79</c:f>
              <c:numCache>
                <c:formatCode>#,##0</c:formatCode>
                <c:ptCount val="17"/>
                <c:pt idx="0">
                  <c:v>6</c:v>
                </c:pt>
                <c:pt idx="1">
                  <c:v>160</c:v>
                </c:pt>
                <c:pt idx="2">
                  <c:v>449</c:v>
                </c:pt>
                <c:pt idx="3">
                  <c:v>471</c:v>
                </c:pt>
                <c:pt idx="4">
                  <c:v>422</c:v>
                </c:pt>
                <c:pt idx="5">
                  <c:v>438</c:v>
                </c:pt>
                <c:pt idx="6">
                  <c:v>560</c:v>
                </c:pt>
                <c:pt idx="7">
                  <c:v>595</c:v>
                </c:pt>
                <c:pt idx="8">
                  <c:v>688</c:v>
                </c:pt>
                <c:pt idx="9">
                  <c:v>652</c:v>
                </c:pt>
                <c:pt idx="10">
                  <c:v>580</c:v>
                </c:pt>
                <c:pt idx="11">
                  <c:v>368</c:v>
                </c:pt>
                <c:pt idx="12">
                  <c:v>135</c:v>
                </c:pt>
                <c:pt idx="13">
                  <c:v>71</c:v>
                </c:pt>
                <c:pt idx="14">
                  <c:v>22</c:v>
                </c:pt>
                <c:pt idx="15">
                  <c:v>14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5A-4294-AC14-8DB00A164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10.28'!$Z$83:$Z$90</c:f>
              <c:numCache>
                <c:formatCode>#,##0</c:formatCode>
                <c:ptCount val="8"/>
                <c:pt idx="0">
                  <c:v>516</c:v>
                </c:pt>
                <c:pt idx="1">
                  <c:v>383</c:v>
                </c:pt>
                <c:pt idx="2">
                  <c:v>839</c:v>
                </c:pt>
                <c:pt idx="3">
                  <c:v>236</c:v>
                </c:pt>
                <c:pt idx="4">
                  <c:v>165</c:v>
                </c:pt>
                <c:pt idx="5">
                  <c:v>180</c:v>
                </c:pt>
                <c:pt idx="6">
                  <c:v>526</c:v>
                </c:pt>
                <c:pt idx="7">
                  <c:v>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43-4BB3-8F4F-5A6CBBB9E95C}"/>
            </c:ext>
          </c:extLst>
        </c:ser>
        <c:ser>
          <c:idx val="1"/>
          <c:order val="1"/>
          <c:tx>
            <c:strRef>
              <c:f>'Table 10.28'!$S$92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10.28'!$Z$93:$Z$100</c:f>
              <c:numCache>
                <c:formatCode>#,##0</c:formatCode>
                <c:ptCount val="8"/>
                <c:pt idx="0">
                  <c:v>328</c:v>
                </c:pt>
                <c:pt idx="1">
                  <c:v>661</c:v>
                </c:pt>
                <c:pt idx="2">
                  <c:v>170</c:v>
                </c:pt>
                <c:pt idx="3">
                  <c:v>699</c:v>
                </c:pt>
                <c:pt idx="4">
                  <c:v>687</c:v>
                </c:pt>
                <c:pt idx="5">
                  <c:v>429</c:v>
                </c:pt>
                <c:pt idx="6">
                  <c:v>40</c:v>
                </c:pt>
                <c:pt idx="7">
                  <c:v>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43-4BB3-8F4F-5A6CBBB9E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10.3'!$Z$44:$Z$60</c:f>
              <c:numCache>
                <c:formatCode>#,##0</c:formatCode>
                <c:ptCount val="17"/>
                <c:pt idx="0">
                  <c:v>0</c:v>
                </c:pt>
                <c:pt idx="1">
                  <c:v>37</c:v>
                </c:pt>
                <c:pt idx="2">
                  <c:v>177</c:v>
                </c:pt>
                <c:pt idx="3">
                  <c:v>326</c:v>
                </c:pt>
                <c:pt idx="4">
                  <c:v>343</c:v>
                </c:pt>
                <c:pt idx="5">
                  <c:v>299</c:v>
                </c:pt>
                <c:pt idx="6">
                  <c:v>313</c:v>
                </c:pt>
                <c:pt idx="7">
                  <c:v>311</c:v>
                </c:pt>
                <c:pt idx="8">
                  <c:v>395</c:v>
                </c:pt>
                <c:pt idx="9">
                  <c:v>475</c:v>
                </c:pt>
                <c:pt idx="10">
                  <c:v>357</c:v>
                </c:pt>
                <c:pt idx="11">
                  <c:v>250</c:v>
                </c:pt>
                <c:pt idx="12">
                  <c:v>119</c:v>
                </c:pt>
                <c:pt idx="13">
                  <c:v>52</c:v>
                </c:pt>
                <c:pt idx="14">
                  <c:v>14</c:v>
                </c:pt>
                <c:pt idx="15">
                  <c:v>13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FB-4B3D-8A39-C6354245F350}"/>
            </c:ext>
          </c:extLst>
        </c:ser>
        <c:ser>
          <c:idx val="1"/>
          <c:order val="1"/>
          <c:tx>
            <c:strRef>
              <c:f>'Table 10.3'!$S$62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10.3'!$Z$63:$Z$79</c:f>
              <c:numCache>
                <c:formatCode>#,##0</c:formatCode>
                <c:ptCount val="17"/>
                <c:pt idx="0">
                  <c:v>0</c:v>
                </c:pt>
                <c:pt idx="1">
                  <c:v>50</c:v>
                </c:pt>
                <c:pt idx="2">
                  <c:v>193</c:v>
                </c:pt>
                <c:pt idx="3">
                  <c:v>255</c:v>
                </c:pt>
                <c:pt idx="4">
                  <c:v>220</c:v>
                </c:pt>
                <c:pt idx="5">
                  <c:v>253</c:v>
                </c:pt>
                <c:pt idx="6">
                  <c:v>254</c:v>
                </c:pt>
                <c:pt idx="7">
                  <c:v>302</c:v>
                </c:pt>
                <c:pt idx="8">
                  <c:v>360</c:v>
                </c:pt>
                <c:pt idx="9">
                  <c:v>347</c:v>
                </c:pt>
                <c:pt idx="10">
                  <c:v>301</c:v>
                </c:pt>
                <c:pt idx="11">
                  <c:v>164</c:v>
                </c:pt>
                <c:pt idx="12">
                  <c:v>78</c:v>
                </c:pt>
                <c:pt idx="13">
                  <c:v>33</c:v>
                </c:pt>
                <c:pt idx="14">
                  <c:v>12</c:v>
                </c:pt>
                <c:pt idx="15">
                  <c:v>6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FB-4B3D-8A39-C6354245F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10.28'!$S$1</c:f>
              <c:strCache>
                <c:ptCount val="1"/>
                <c:pt idx="0">
                  <c:v>Light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10.28'!$T$8:$Z$8</c:f>
              <c:numCache>
                <c:formatCode>#,##0</c:formatCode>
                <c:ptCount val="7"/>
                <c:pt idx="0">
                  <c:v>38267</c:v>
                </c:pt>
                <c:pt idx="1">
                  <c:v>40344</c:v>
                </c:pt>
                <c:pt idx="2">
                  <c:v>38934.86</c:v>
                </c:pt>
                <c:pt idx="3">
                  <c:v>42088.55</c:v>
                </c:pt>
                <c:pt idx="4">
                  <c:v>43768.5</c:v>
                </c:pt>
                <c:pt idx="5">
                  <c:v>44418.26</c:v>
                </c:pt>
                <c:pt idx="6">
                  <c:v>44892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6A-463F-866C-B36C4CF13EE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6A-463F-866C-B36C4CF13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10.29'!$U$4:$Y$4</c:f>
              <c:numCache>
                <c:formatCode>#,##0</c:formatCode>
                <c:ptCount val="5"/>
                <c:pt idx="0">
                  <c:v>3004</c:v>
                </c:pt>
                <c:pt idx="1">
                  <c:v>3166</c:v>
                </c:pt>
                <c:pt idx="2">
                  <c:v>3361</c:v>
                </c:pt>
                <c:pt idx="3">
                  <c:v>3283</c:v>
                </c:pt>
                <c:pt idx="4">
                  <c:v>3756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84-4BFF-BE58-0B7D43DBA3E8}"/>
            </c:ext>
          </c:extLst>
        </c:ser>
        <c:ser>
          <c:idx val="1"/>
          <c:order val="1"/>
          <c:tx>
            <c:strRef>
              <c:f>'Table 10.29'!$S$7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10.29'!$U$7:$Y$7</c:f>
              <c:numCache>
                <c:formatCode>#,##0</c:formatCode>
                <c:ptCount val="5"/>
                <c:pt idx="0">
                  <c:v>2002</c:v>
                </c:pt>
                <c:pt idx="1">
                  <c:v>2133</c:v>
                </c:pt>
                <c:pt idx="2">
                  <c:v>2268</c:v>
                </c:pt>
                <c:pt idx="3">
                  <c:v>2253</c:v>
                </c:pt>
                <c:pt idx="4">
                  <c:v>2531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84-4BFF-BE58-0B7D43DBA3E8}"/>
            </c:ext>
          </c:extLst>
        </c:ser>
        <c:ser>
          <c:idx val="2"/>
          <c:order val="2"/>
          <c:tx>
            <c:strRef>
              <c:f>'Table 10.29'!$S$11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10.29'!$U$11:$Y$11</c:f>
              <c:numCache>
                <c:formatCode>#,##0</c:formatCode>
                <c:ptCount val="5"/>
                <c:pt idx="0">
                  <c:v>2367</c:v>
                </c:pt>
                <c:pt idx="1">
                  <c:v>2479</c:v>
                </c:pt>
                <c:pt idx="2">
                  <c:v>2657</c:v>
                </c:pt>
                <c:pt idx="3">
                  <c:v>2626</c:v>
                </c:pt>
                <c:pt idx="4">
                  <c:v>2968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84-4BFF-BE58-0B7D43DBA3E8}"/>
            </c:ext>
          </c:extLst>
        </c:ser>
        <c:ser>
          <c:idx val="3"/>
          <c:order val="3"/>
          <c:tx>
            <c:strRef>
              <c:f>'Table 10.29'!$S$12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10.29'!$U$12:$Y$12</c:f>
              <c:numCache>
                <c:formatCode>#,##0</c:formatCode>
                <c:ptCount val="5"/>
                <c:pt idx="0">
                  <c:v>634</c:v>
                </c:pt>
                <c:pt idx="1">
                  <c:v>680</c:v>
                </c:pt>
                <c:pt idx="2">
                  <c:v>711</c:v>
                </c:pt>
                <c:pt idx="3">
                  <c:v>656</c:v>
                </c:pt>
                <c:pt idx="4">
                  <c:v>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84-4BFF-BE58-0B7D43DBA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10.29'!$S$1</c:f>
              <c:strCache>
                <c:ptCount val="1"/>
                <c:pt idx="0">
                  <c:v>Lower Eyre Peninsula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10.29'!$AB$15:$AB$33</c:f>
              <c:numCache>
                <c:formatCode>0.0%</c:formatCode>
                <c:ptCount val="19"/>
                <c:pt idx="0">
                  <c:v>0.15089877010406813</c:v>
                </c:pt>
                <c:pt idx="1">
                  <c:v>1.064333017975402E-2</c:v>
                </c:pt>
                <c:pt idx="2">
                  <c:v>5.1324503311258277E-2</c:v>
                </c:pt>
                <c:pt idx="3">
                  <c:v>4.4938505203405863E-3</c:v>
                </c:pt>
                <c:pt idx="4">
                  <c:v>5.534531693472091E-2</c:v>
                </c:pt>
                <c:pt idx="5">
                  <c:v>2.3415326395458846E-2</c:v>
                </c:pt>
                <c:pt idx="6">
                  <c:v>8.7511825922421946E-2</c:v>
                </c:pt>
                <c:pt idx="7">
                  <c:v>5.4872280037842953E-2</c:v>
                </c:pt>
                <c:pt idx="8">
                  <c:v>5.2507095553453169E-2</c:v>
                </c:pt>
                <c:pt idx="9">
                  <c:v>1.4191106906338694E-3</c:v>
                </c:pt>
                <c:pt idx="10">
                  <c:v>2.1996215704824976E-2</c:v>
                </c:pt>
                <c:pt idx="11">
                  <c:v>1.3718070009460738E-2</c:v>
                </c:pt>
                <c:pt idx="12">
                  <c:v>3.8315988647114475E-2</c:v>
                </c:pt>
                <c:pt idx="13">
                  <c:v>3.5714285714285712E-2</c:v>
                </c:pt>
                <c:pt idx="14">
                  <c:v>4.0917691579943238E-2</c:v>
                </c:pt>
                <c:pt idx="15">
                  <c:v>7.7578051087984864E-2</c:v>
                </c:pt>
                <c:pt idx="16">
                  <c:v>8.3017975402081362E-2</c:v>
                </c:pt>
                <c:pt idx="17">
                  <c:v>1.2062440870387891E-2</c:v>
                </c:pt>
                <c:pt idx="18">
                  <c:v>3.9262062440870389E-2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B-4D40-961B-8C39DBF7973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0B-4D40-961B-8C39DBF79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10.29'!$Y$44:$Y$60</c:f>
              <c:numCache>
                <c:formatCode>#,##0</c:formatCode>
                <c:ptCount val="17"/>
                <c:pt idx="0">
                  <c:v>4</c:v>
                </c:pt>
                <c:pt idx="1">
                  <c:v>48</c:v>
                </c:pt>
                <c:pt idx="2">
                  <c:v>157</c:v>
                </c:pt>
                <c:pt idx="3">
                  <c:v>142</c:v>
                </c:pt>
                <c:pt idx="4">
                  <c:v>165</c:v>
                </c:pt>
                <c:pt idx="5">
                  <c:v>150</c:v>
                </c:pt>
                <c:pt idx="6">
                  <c:v>190</c:v>
                </c:pt>
                <c:pt idx="7">
                  <c:v>179</c:v>
                </c:pt>
                <c:pt idx="8">
                  <c:v>233</c:v>
                </c:pt>
                <c:pt idx="9">
                  <c:v>214</c:v>
                </c:pt>
                <c:pt idx="10">
                  <c:v>197</c:v>
                </c:pt>
                <c:pt idx="11">
                  <c:v>156</c:v>
                </c:pt>
                <c:pt idx="12">
                  <c:v>83</c:v>
                </c:pt>
                <c:pt idx="13">
                  <c:v>47</c:v>
                </c:pt>
                <c:pt idx="14">
                  <c:v>15</c:v>
                </c:pt>
                <c:pt idx="15">
                  <c:v>4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CF-4B1E-AA55-3A5F024907D2}"/>
            </c:ext>
          </c:extLst>
        </c:ser>
        <c:ser>
          <c:idx val="1"/>
          <c:order val="1"/>
          <c:tx>
            <c:strRef>
              <c:f>'Table 10.29'!$S$62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10.29'!$Y$63:$Y$79</c:f>
              <c:numCache>
                <c:formatCode>#,##0</c:formatCode>
                <c:ptCount val="17"/>
                <c:pt idx="0">
                  <c:v>5</c:v>
                </c:pt>
                <c:pt idx="1">
                  <c:v>64</c:v>
                </c:pt>
                <c:pt idx="2">
                  <c:v>123</c:v>
                </c:pt>
                <c:pt idx="3">
                  <c:v>99</c:v>
                </c:pt>
                <c:pt idx="4">
                  <c:v>137</c:v>
                </c:pt>
                <c:pt idx="5">
                  <c:v>176</c:v>
                </c:pt>
                <c:pt idx="6">
                  <c:v>178</c:v>
                </c:pt>
                <c:pt idx="7">
                  <c:v>176</c:v>
                </c:pt>
                <c:pt idx="8">
                  <c:v>257</c:v>
                </c:pt>
                <c:pt idx="9">
                  <c:v>191</c:v>
                </c:pt>
                <c:pt idx="10">
                  <c:v>157</c:v>
                </c:pt>
                <c:pt idx="11">
                  <c:v>114</c:v>
                </c:pt>
                <c:pt idx="12">
                  <c:v>48</c:v>
                </c:pt>
                <c:pt idx="13">
                  <c:v>22</c:v>
                </c:pt>
                <c:pt idx="14">
                  <c:v>14</c:v>
                </c:pt>
                <c:pt idx="15">
                  <c:v>7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CF-4B1E-AA55-3A5F02490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10.29'!$Y$83:$Y$90</c:f>
              <c:numCache>
                <c:formatCode>#,##0</c:formatCode>
                <c:ptCount val="8"/>
                <c:pt idx="0">
                  <c:v>136</c:v>
                </c:pt>
                <c:pt idx="1">
                  <c:v>109</c:v>
                </c:pt>
                <c:pt idx="2">
                  <c:v>213</c:v>
                </c:pt>
                <c:pt idx="3">
                  <c:v>46</c:v>
                </c:pt>
                <c:pt idx="4">
                  <c:v>25</c:v>
                </c:pt>
                <c:pt idx="5">
                  <c:v>54</c:v>
                </c:pt>
                <c:pt idx="6">
                  <c:v>137</c:v>
                </c:pt>
                <c:pt idx="7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C5-4673-A19E-AFF3296B3EE9}"/>
            </c:ext>
          </c:extLst>
        </c:ser>
        <c:ser>
          <c:idx val="1"/>
          <c:order val="1"/>
          <c:tx>
            <c:strRef>
              <c:f>'Table 10.29'!$S$92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10.29'!$Y$93:$Y$100</c:f>
              <c:numCache>
                <c:formatCode>#,##0</c:formatCode>
                <c:ptCount val="8"/>
                <c:pt idx="0">
                  <c:v>91</c:v>
                </c:pt>
                <c:pt idx="1">
                  <c:v>205</c:v>
                </c:pt>
                <c:pt idx="2">
                  <c:v>40</c:v>
                </c:pt>
                <c:pt idx="3">
                  <c:v>189</c:v>
                </c:pt>
                <c:pt idx="4">
                  <c:v>190</c:v>
                </c:pt>
                <c:pt idx="5">
                  <c:v>128</c:v>
                </c:pt>
                <c:pt idx="6">
                  <c:v>10</c:v>
                </c:pt>
                <c:pt idx="7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C5-4673-A19E-AFF3296B3E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10.29'!$S$1</c:f>
              <c:strCache>
                <c:ptCount val="1"/>
                <c:pt idx="0">
                  <c:v>Lower Eyre Peninsula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10.29'!$U$8:$Y$8</c:f>
              <c:numCache>
                <c:formatCode>#,##0</c:formatCode>
                <c:ptCount val="5"/>
                <c:pt idx="0">
                  <c:v>31079</c:v>
                </c:pt>
                <c:pt idx="1">
                  <c:v>31252</c:v>
                </c:pt>
                <c:pt idx="2">
                  <c:v>32427</c:v>
                </c:pt>
                <c:pt idx="3">
                  <c:v>33807</c:v>
                </c:pt>
                <c:pt idx="4">
                  <c:v>32714.43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FF-4AEB-995B-5C43C689B9F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FF-4AEB-995B-5C43C689B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10.29'!$T$4:$Z$4</c:f>
              <c:numCache>
                <c:formatCode>#,##0</c:formatCode>
                <c:ptCount val="7"/>
                <c:pt idx="0">
                  <c:v>2736</c:v>
                </c:pt>
                <c:pt idx="1">
                  <c:v>3004</c:v>
                </c:pt>
                <c:pt idx="2">
                  <c:v>3166</c:v>
                </c:pt>
                <c:pt idx="3">
                  <c:v>3361</c:v>
                </c:pt>
                <c:pt idx="4">
                  <c:v>3283</c:v>
                </c:pt>
                <c:pt idx="5">
                  <c:v>3756</c:v>
                </c:pt>
                <c:pt idx="6">
                  <c:v>4226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9F-4D77-9ABE-BBC729E3B4BD}"/>
            </c:ext>
          </c:extLst>
        </c:ser>
        <c:ser>
          <c:idx val="1"/>
          <c:order val="1"/>
          <c:tx>
            <c:strRef>
              <c:f>'Table 10.29'!$S$7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10.29'!$T$7:$Z$7</c:f>
              <c:numCache>
                <c:formatCode>#,##0</c:formatCode>
                <c:ptCount val="7"/>
                <c:pt idx="0">
                  <c:v>1832</c:v>
                </c:pt>
                <c:pt idx="1">
                  <c:v>2002</c:v>
                </c:pt>
                <c:pt idx="2">
                  <c:v>2133</c:v>
                </c:pt>
                <c:pt idx="3">
                  <c:v>2268</c:v>
                </c:pt>
                <c:pt idx="4">
                  <c:v>2253</c:v>
                </c:pt>
                <c:pt idx="5">
                  <c:v>2531</c:v>
                </c:pt>
                <c:pt idx="6">
                  <c:v>2850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9F-4D77-9ABE-BBC729E3B4BD}"/>
            </c:ext>
          </c:extLst>
        </c:ser>
        <c:ser>
          <c:idx val="2"/>
          <c:order val="2"/>
          <c:tx>
            <c:strRef>
              <c:f>'Table 10.29'!$S$11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10.29'!$T$11:$Z$11</c:f>
              <c:numCache>
                <c:formatCode>#,##0</c:formatCode>
                <c:ptCount val="7"/>
                <c:pt idx="0">
                  <c:v>2131</c:v>
                </c:pt>
                <c:pt idx="1">
                  <c:v>2367</c:v>
                </c:pt>
                <c:pt idx="2">
                  <c:v>2479</c:v>
                </c:pt>
                <c:pt idx="3">
                  <c:v>2657</c:v>
                </c:pt>
                <c:pt idx="4">
                  <c:v>2626</c:v>
                </c:pt>
                <c:pt idx="5">
                  <c:v>2968</c:v>
                </c:pt>
                <c:pt idx="6">
                  <c:v>3270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9F-4D77-9ABE-BBC729E3B4BD}"/>
            </c:ext>
          </c:extLst>
        </c:ser>
        <c:ser>
          <c:idx val="3"/>
          <c:order val="3"/>
          <c:tx>
            <c:strRef>
              <c:f>'Table 10.29'!$S$12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10.29'!$T$12:$Z$12</c:f>
              <c:numCache>
                <c:formatCode>#,##0</c:formatCode>
                <c:ptCount val="7"/>
                <c:pt idx="0">
                  <c:v>603</c:v>
                </c:pt>
                <c:pt idx="1">
                  <c:v>634</c:v>
                </c:pt>
                <c:pt idx="2">
                  <c:v>680</c:v>
                </c:pt>
                <c:pt idx="3">
                  <c:v>711</c:v>
                </c:pt>
                <c:pt idx="4">
                  <c:v>656</c:v>
                </c:pt>
                <c:pt idx="5">
                  <c:v>788</c:v>
                </c:pt>
                <c:pt idx="6">
                  <c:v>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9F-4D77-9ABE-BBC729E3B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10.29'!$S$1</c:f>
              <c:strCache>
                <c:ptCount val="1"/>
                <c:pt idx="0">
                  <c:v>Lower Eyre Peninsula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10.29'!$AB$15:$AB$33</c:f>
              <c:numCache>
                <c:formatCode>0.0%</c:formatCode>
                <c:ptCount val="19"/>
                <c:pt idx="0">
                  <c:v>0.15089877010406813</c:v>
                </c:pt>
                <c:pt idx="1">
                  <c:v>1.064333017975402E-2</c:v>
                </c:pt>
                <c:pt idx="2">
                  <c:v>5.1324503311258277E-2</c:v>
                </c:pt>
                <c:pt idx="3">
                  <c:v>4.4938505203405863E-3</c:v>
                </c:pt>
                <c:pt idx="4">
                  <c:v>5.534531693472091E-2</c:v>
                </c:pt>
                <c:pt idx="5">
                  <c:v>2.3415326395458846E-2</c:v>
                </c:pt>
                <c:pt idx="6">
                  <c:v>8.7511825922421946E-2</c:v>
                </c:pt>
                <c:pt idx="7">
                  <c:v>5.4872280037842953E-2</c:v>
                </c:pt>
                <c:pt idx="8">
                  <c:v>5.2507095553453169E-2</c:v>
                </c:pt>
                <c:pt idx="9">
                  <c:v>1.4191106906338694E-3</c:v>
                </c:pt>
                <c:pt idx="10">
                  <c:v>2.1996215704824976E-2</c:v>
                </c:pt>
                <c:pt idx="11">
                  <c:v>1.3718070009460738E-2</c:v>
                </c:pt>
                <c:pt idx="12">
                  <c:v>3.8315988647114475E-2</c:v>
                </c:pt>
                <c:pt idx="13">
                  <c:v>3.5714285714285712E-2</c:v>
                </c:pt>
                <c:pt idx="14">
                  <c:v>4.0917691579943238E-2</c:v>
                </c:pt>
                <c:pt idx="15">
                  <c:v>7.7578051087984864E-2</c:v>
                </c:pt>
                <c:pt idx="16">
                  <c:v>8.3017975402081362E-2</c:v>
                </c:pt>
                <c:pt idx="17">
                  <c:v>1.2062440870387891E-2</c:v>
                </c:pt>
                <c:pt idx="18">
                  <c:v>3.9262062440870389E-2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74-451B-9FB3-38CEB5530AF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74-451B-9FB3-38CEB5530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10.29'!$Z$44:$Z$60</c:f>
              <c:numCache>
                <c:formatCode>#,##0</c:formatCode>
                <c:ptCount val="17"/>
                <c:pt idx="0">
                  <c:v>0</c:v>
                </c:pt>
                <c:pt idx="1">
                  <c:v>59</c:v>
                </c:pt>
                <c:pt idx="2">
                  <c:v>134</c:v>
                </c:pt>
                <c:pt idx="3">
                  <c:v>160</c:v>
                </c:pt>
                <c:pt idx="4">
                  <c:v>176</c:v>
                </c:pt>
                <c:pt idx="5">
                  <c:v>175</c:v>
                </c:pt>
                <c:pt idx="6">
                  <c:v>215</c:v>
                </c:pt>
                <c:pt idx="7">
                  <c:v>172</c:v>
                </c:pt>
                <c:pt idx="8">
                  <c:v>223</c:v>
                </c:pt>
                <c:pt idx="9">
                  <c:v>219</c:v>
                </c:pt>
                <c:pt idx="10">
                  <c:v>216</c:v>
                </c:pt>
                <c:pt idx="11">
                  <c:v>172</c:v>
                </c:pt>
                <c:pt idx="12">
                  <c:v>104</c:v>
                </c:pt>
                <c:pt idx="13">
                  <c:v>45</c:v>
                </c:pt>
                <c:pt idx="14">
                  <c:v>29</c:v>
                </c:pt>
                <c:pt idx="15">
                  <c:v>7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94-4CDB-A1C7-F6942DEB0512}"/>
            </c:ext>
          </c:extLst>
        </c:ser>
        <c:ser>
          <c:idx val="1"/>
          <c:order val="1"/>
          <c:tx>
            <c:strRef>
              <c:f>'Table 10.29'!$S$62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10.29'!$Z$63:$Z$79</c:f>
              <c:numCache>
                <c:formatCode>#,##0</c:formatCode>
                <c:ptCount val="17"/>
                <c:pt idx="0">
                  <c:v>2</c:v>
                </c:pt>
                <c:pt idx="1">
                  <c:v>48</c:v>
                </c:pt>
                <c:pt idx="2">
                  <c:v>169</c:v>
                </c:pt>
                <c:pt idx="3">
                  <c:v>135</c:v>
                </c:pt>
                <c:pt idx="4">
                  <c:v>136</c:v>
                </c:pt>
                <c:pt idx="5">
                  <c:v>176</c:v>
                </c:pt>
                <c:pt idx="6">
                  <c:v>194</c:v>
                </c:pt>
                <c:pt idx="7">
                  <c:v>217</c:v>
                </c:pt>
                <c:pt idx="8">
                  <c:v>261</c:v>
                </c:pt>
                <c:pt idx="9">
                  <c:v>229</c:v>
                </c:pt>
                <c:pt idx="10">
                  <c:v>208</c:v>
                </c:pt>
                <c:pt idx="11">
                  <c:v>130</c:v>
                </c:pt>
                <c:pt idx="12">
                  <c:v>84</c:v>
                </c:pt>
                <c:pt idx="13">
                  <c:v>28</c:v>
                </c:pt>
                <c:pt idx="14">
                  <c:v>14</c:v>
                </c:pt>
                <c:pt idx="15">
                  <c:v>9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94-4CDB-A1C7-F6942DEB0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10.29'!$Z$83:$Z$90</c:f>
              <c:numCache>
                <c:formatCode>#,##0</c:formatCode>
                <c:ptCount val="8"/>
                <c:pt idx="0">
                  <c:v>143</c:v>
                </c:pt>
                <c:pt idx="1">
                  <c:v>120</c:v>
                </c:pt>
                <c:pt idx="2">
                  <c:v>230</c:v>
                </c:pt>
                <c:pt idx="3">
                  <c:v>49</c:v>
                </c:pt>
                <c:pt idx="4">
                  <c:v>23</c:v>
                </c:pt>
                <c:pt idx="5">
                  <c:v>60</c:v>
                </c:pt>
                <c:pt idx="6">
                  <c:v>148</c:v>
                </c:pt>
                <c:pt idx="7">
                  <c:v>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13-4021-A224-75BC5A771B27}"/>
            </c:ext>
          </c:extLst>
        </c:ser>
        <c:ser>
          <c:idx val="1"/>
          <c:order val="1"/>
          <c:tx>
            <c:strRef>
              <c:f>'Table 10.29'!$S$92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10.29'!$Z$93:$Z$100</c:f>
              <c:numCache>
                <c:formatCode>#,##0</c:formatCode>
                <c:ptCount val="8"/>
                <c:pt idx="0">
                  <c:v>96</c:v>
                </c:pt>
                <c:pt idx="1">
                  <c:v>245</c:v>
                </c:pt>
                <c:pt idx="2">
                  <c:v>46</c:v>
                </c:pt>
                <c:pt idx="3">
                  <c:v>222</c:v>
                </c:pt>
                <c:pt idx="4">
                  <c:v>214</c:v>
                </c:pt>
                <c:pt idx="5">
                  <c:v>132</c:v>
                </c:pt>
                <c:pt idx="6">
                  <c:v>9</c:v>
                </c:pt>
                <c:pt idx="7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13-4021-A224-75BC5A771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10.3'!$Z$83:$Z$90</c:f>
              <c:numCache>
                <c:formatCode>#,##0</c:formatCode>
                <c:ptCount val="8"/>
                <c:pt idx="0">
                  <c:v>245</c:v>
                </c:pt>
                <c:pt idx="1">
                  <c:v>124</c:v>
                </c:pt>
                <c:pt idx="2">
                  <c:v>540</c:v>
                </c:pt>
                <c:pt idx="3">
                  <c:v>84</c:v>
                </c:pt>
                <c:pt idx="4">
                  <c:v>89</c:v>
                </c:pt>
                <c:pt idx="5">
                  <c:v>105</c:v>
                </c:pt>
                <c:pt idx="6">
                  <c:v>442</c:v>
                </c:pt>
                <c:pt idx="7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6B-4FC1-901B-CC882F04B7BF}"/>
            </c:ext>
          </c:extLst>
        </c:ser>
        <c:ser>
          <c:idx val="1"/>
          <c:order val="1"/>
          <c:tx>
            <c:strRef>
              <c:f>'Table 10.3'!$S$92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10.3'!$Z$93:$Z$100</c:f>
              <c:numCache>
                <c:formatCode>#,##0</c:formatCode>
                <c:ptCount val="8"/>
                <c:pt idx="0">
                  <c:v>185</c:v>
                </c:pt>
                <c:pt idx="1">
                  <c:v>266</c:v>
                </c:pt>
                <c:pt idx="2">
                  <c:v>97</c:v>
                </c:pt>
                <c:pt idx="3">
                  <c:v>371</c:v>
                </c:pt>
                <c:pt idx="4">
                  <c:v>407</c:v>
                </c:pt>
                <c:pt idx="5">
                  <c:v>243</c:v>
                </c:pt>
                <c:pt idx="6">
                  <c:v>30</c:v>
                </c:pt>
                <c:pt idx="7">
                  <c:v>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6B-4FC1-901B-CC882F04B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10.29'!$S$1</c:f>
              <c:strCache>
                <c:ptCount val="1"/>
                <c:pt idx="0">
                  <c:v>Lower Eyre Peninsula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10.29'!$T$8:$Z$8</c:f>
              <c:numCache>
                <c:formatCode>#,##0</c:formatCode>
                <c:ptCount val="7"/>
                <c:pt idx="0">
                  <c:v>28672</c:v>
                </c:pt>
                <c:pt idx="1">
                  <c:v>31079</c:v>
                </c:pt>
                <c:pt idx="2">
                  <c:v>31252</c:v>
                </c:pt>
                <c:pt idx="3">
                  <c:v>32427</c:v>
                </c:pt>
                <c:pt idx="4">
                  <c:v>33807</c:v>
                </c:pt>
                <c:pt idx="5">
                  <c:v>32714.43</c:v>
                </c:pt>
                <c:pt idx="6">
                  <c:v>33575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54-4710-8939-4EBC9DEA388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54-4710-8939-4EBC9DEA3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10.30'!$U$4:$Y$4</c:f>
              <c:numCache>
                <c:formatCode>#,##0</c:formatCode>
                <c:ptCount val="5"/>
                <c:pt idx="0">
                  <c:v>7258</c:v>
                </c:pt>
                <c:pt idx="1">
                  <c:v>7261</c:v>
                </c:pt>
                <c:pt idx="2">
                  <c:v>7659</c:v>
                </c:pt>
                <c:pt idx="3">
                  <c:v>7763</c:v>
                </c:pt>
                <c:pt idx="4">
                  <c:v>8372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4A-49E2-BD2E-2890918AED2B}"/>
            </c:ext>
          </c:extLst>
        </c:ser>
        <c:ser>
          <c:idx val="1"/>
          <c:order val="1"/>
          <c:tx>
            <c:strRef>
              <c:f>'Table 10.30'!$S$7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10.30'!$U$7:$Y$7</c:f>
              <c:numCache>
                <c:formatCode>#,##0</c:formatCode>
                <c:ptCount val="5"/>
                <c:pt idx="0">
                  <c:v>4975</c:v>
                </c:pt>
                <c:pt idx="1">
                  <c:v>5050</c:v>
                </c:pt>
                <c:pt idx="2">
                  <c:v>5211</c:v>
                </c:pt>
                <c:pt idx="3">
                  <c:v>5301</c:v>
                </c:pt>
                <c:pt idx="4">
                  <c:v>5718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4A-49E2-BD2E-2890918AED2B}"/>
            </c:ext>
          </c:extLst>
        </c:ser>
        <c:ser>
          <c:idx val="2"/>
          <c:order val="2"/>
          <c:tx>
            <c:strRef>
              <c:f>'Table 10.30'!$S$11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10.30'!$U$11:$Y$11</c:f>
              <c:numCache>
                <c:formatCode>#,##0</c:formatCode>
                <c:ptCount val="5"/>
                <c:pt idx="0">
                  <c:v>6236</c:v>
                </c:pt>
                <c:pt idx="1">
                  <c:v>6218</c:v>
                </c:pt>
                <c:pt idx="2">
                  <c:v>6516</c:v>
                </c:pt>
                <c:pt idx="3">
                  <c:v>6548</c:v>
                </c:pt>
                <c:pt idx="4">
                  <c:v>7003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4A-49E2-BD2E-2890918AED2B}"/>
            </c:ext>
          </c:extLst>
        </c:ser>
        <c:ser>
          <c:idx val="3"/>
          <c:order val="3"/>
          <c:tx>
            <c:strRef>
              <c:f>'Table 10.30'!$S$12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10.30'!$U$12:$Y$12</c:f>
              <c:numCache>
                <c:formatCode>#,##0</c:formatCode>
                <c:ptCount val="5"/>
                <c:pt idx="0">
                  <c:v>1024</c:v>
                </c:pt>
                <c:pt idx="1">
                  <c:v>1048</c:v>
                </c:pt>
                <c:pt idx="2">
                  <c:v>1144</c:v>
                </c:pt>
                <c:pt idx="3">
                  <c:v>1216</c:v>
                </c:pt>
                <c:pt idx="4">
                  <c:v>1369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4A-49E2-BD2E-2890918AE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10.30'!$S$1</c:f>
              <c:strCache>
                <c:ptCount val="1"/>
                <c:pt idx="0">
                  <c:v>Loxton Waikerie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10.30'!$AB$15:$AB$33</c:f>
              <c:numCache>
                <c:formatCode>0.0%</c:formatCode>
                <c:ptCount val="19"/>
                <c:pt idx="0">
                  <c:v>0.17157490396927016</c:v>
                </c:pt>
                <c:pt idx="1">
                  <c:v>4.0546308151941952E-3</c:v>
                </c:pt>
                <c:pt idx="2">
                  <c:v>8.3013230900554846E-2</c:v>
                </c:pt>
                <c:pt idx="3">
                  <c:v>1.0990183525394792E-2</c:v>
                </c:pt>
                <c:pt idx="4">
                  <c:v>4.4921041399914638E-2</c:v>
                </c:pt>
                <c:pt idx="5">
                  <c:v>4.0653008962868116E-2</c:v>
                </c:pt>
                <c:pt idx="6">
                  <c:v>7.1702944942381566E-2</c:v>
                </c:pt>
                <c:pt idx="7">
                  <c:v>4.7801963294921042E-2</c:v>
                </c:pt>
                <c:pt idx="8">
                  <c:v>3.7665386256935551E-2</c:v>
                </c:pt>
                <c:pt idx="9">
                  <c:v>2.9876227059325651E-3</c:v>
                </c:pt>
                <c:pt idx="10">
                  <c:v>1.7178830559112249E-2</c:v>
                </c:pt>
                <c:pt idx="11">
                  <c:v>1.7498932991890738E-2</c:v>
                </c:pt>
                <c:pt idx="12">
                  <c:v>2.3154075970977378E-2</c:v>
                </c:pt>
                <c:pt idx="13">
                  <c:v>5.8365343576611182E-2</c:v>
                </c:pt>
                <c:pt idx="14">
                  <c:v>3.6491677336747762E-2</c:v>
                </c:pt>
                <c:pt idx="15">
                  <c:v>6.7861715749039694E-2</c:v>
                </c:pt>
                <c:pt idx="16">
                  <c:v>9.8591549295774641E-2</c:v>
                </c:pt>
                <c:pt idx="17">
                  <c:v>6.2953478446436196E-3</c:v>
                </c:pt>
                <c:pt idx="18">
                  <c:v>3.1476739223218093E-2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FC-4B18-ACD5-1F05D80EA43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FC-4B18-ACD5-1F05D80EA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10.30'!$Y$44:$Y$60</c:f>
              <c:numCache>
                <c:formatCode>#,##0</c:formatCode>
                <c:ptCount val="17"/>
                <c:pt idx="0">
                  <c:v>17</c:v>
                </c:pt>
                <c:pt idx="1">
                  <c:v>108</c:v>
                </c:pt>
                <c:pt idx="2">
                  <c:v>354</c:v>
                </c:pt>
                <c:pt idx="3">
                  <c:v>472</c:v>
                </c:pt>
                <c:pt idx="4">
                  <c:v>507</c:v>
                </c:pt>
                <c:pt idx="5">
                  <c:v>398</c:v>
                </c:pt>
                <c:pt idx="6">
                  <c:v>299</c:v>
                </c:pt>
                <c:pt idx="7">
                  <c:v>399</c:v>
                </c:pt>
                <c:pt idx="8">
                  <c:v>430</c:v>
                </c:pt>
                <c:pt idx="9">
                  <c:v>423</c:v>
                </c:pt>
                <c:pt idx="10">
                  <c:v>418</c:v>
                </c:pt>
                <c:pt idx="11">
                  <c:v>333</c:v>
                </c:pt>
                <c:pt idx="12">
                  <c:v>191</c:v>
                </c:pt>
                <c:pt idx="13">
                  <c:v>92</c:v>
                </c:pt>
                <c:pt idx="14">
                  <c:v>43</c:v>
                </c:pt>
                <c:pt idx="15">
                  <c:v>14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B4-4584-9A71-36B90E3DA442}"/>
            </c:ext>
          </c:extLst>
        </c:ser>
        <c:ser>
          <c:idx val="1"/>
          <c:order val="1"/>
          <c:tx>
            <c:strRef>
              <c:f>'Table 10.30'!$S$62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10.30'!$Y$63:$Y$79</c:f>
              <c:numCache>
                <c:formatCode>#,##0</c:formatCode>
                <c:ptCount val="17"/>
                <c:pt idx="0">
                  <c:v>18</c:v>
                </c:pt>
                <c:pt idx="1">
                  <c:v>114</c:v>
                </c:pt>
                <c:pt idx="2">
                  <c:v>296</c:v>
                </c:pt>
                <c:pt idx="3">
                  <c:v>306</c:v>
                </c:pt>
                <c:pt idx="4">
                  <c:v>380</c:v>
                </c:pt>
                <c:pt idx="5">
                  <c:v>349</c:v>
                </c:pt>
                <c:pt idx="6">
                  <c:v>293</c:v>
                </c:pt>
                <c:pt idx="7">
                  <c:v>353</c:v>
                </c:pt>
                <c:pt idx="8">
                  <c:v>422</c:v>
                </c:pt>
                <c:pt idx="9">
                  <c:v>422</c:v>
                </c:pt>
                <c:pt idx="10">
                  <c:v>423</c:v>
                </c:pt>
                <c:pt idx="11">
                  <c:v>250</c:v>
                </c:pt>
                <c:pt idx="12">
                  <c:v>142</c:v>
                </c:pt>
                <c:pt idx="13">
                  <c:v>56</c:v>
                </c:pt>
                <c:pt idx="14">
                  <c:v>28</c:v>
                </c:pt>
                <c:pt idx="15">
                  <c:v>8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B4-4584-9A71-36B90E3DA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10.30'!$Y$83:$Y$90</c:f>
              <c:numCache>
                <c:formatCode>#,##0</c:formatCode>
                <c:ptCount val="8"/>
                <c:pt idx="0">
                  <c:v>263</c:v>
                </c:pt>
                <c:pt idx="1">
                  <c:v>186</c:v>
                </c:pt>
                <c:pt idx="2">
                  <c:v>455</c:v>
                </c:pt>
                <c:pt idx="3">
                  <c:v>126</c:v>
                </c:pt>
                <c:pt idx="4">
                  <c:v>83</c:v>
                </c:pt>
                <c:pt idx="5">
                  <c:v>110</c:v>
                </c:pt>
                <c:pt idx="6">
                  <c:v>314</c:v>
                </c:pt>
                <c:pt idx="7">
                  <c:v>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A5-427E-B435-8735698DB79C}"/>
            </c:ext>
          </c:extLst>
        </c:ser>
        <c:ser>
          <c:idx val="1"/>
          <c:order val="1"/>
          <c:tx>
            <c:strRef>
              <c:f>'Table 10.30'!$S$92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10.30'!$Y$93:$Y$100</c:f>
              <c:numCache>
                <c:formatCode>#,##0</c:formatCode>
                <c:ptCount val="8"/>
                <c:pt idx="0">
                  <c:v>139</c:v>
                </c:pt>
                <c:pt idx="1">
                  <c:v>413</c:v>
                </c:pt>
                <c:pt idx="2">
                  <c:v>68</c:v>
                </c:pt>
                <c:pt idx="3">
                  <c:v>460</c:v>
                </c:pt>
                <c:pt idx="4">
                  <c:v>369</c:v>
                </c:pt>
                <c:pt idx="5">
                  <c:v>258</c:v>
                </c:pt>
                <c:pt idx="6">
                  <c:v>13</c:v>
                </c:pt>
                <c:pt idx="7">
                  <c:v>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A5-427E-B435-8735698DB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10.30'!$S$1</c:f>
              <c:strCache>
                <c:ptCount val="1"/>
                <c:pt idx="0">
                  <c:v>Loxton Waikerie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10.30'!$U$8:$Y$8</c:f>
              <c:numCache>
                <c:formatCode>#,##0</c:formatCode>
                <c:ptCount val="5"/>
                <c:pt idx="0">
                  <c:v>28339.25</c:v>
                </c:pt>
                <c:pt idx="1">
                  <c:v>28877.14</c:v>
                </c:pt>
                <c:pt idx="2">
                  <c:v>29467.32</c:v>
                </c:pt>
                <c:pt idx="3">
                  <c:v>32088.5</c:v>
                </c:pt>
                <c:pt idx="4">
                  <c:v>32744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2C-41AF-8D53-1B811B412BF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2C-41AF-8D53-1B811B412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10.30'!$T$4:$Z$4</c:f>
              <c:numCache>
                <c:formatCode>#,##0</c:formatCode>
                <c:ptCount val="7"/>
                <c:pt idx="0">
                  <c:v>7157</c:v>
                </c:pt>
                <c:pt idx="1">
                  <c:v>7258</c:v>
                </c:pt>
                <c:pt idx="2">
                  <c:v>7261</c:v>
                </c:pt>
                <c:pt idx="3">
                  <c:v>7659</c:v>
                </c:pt>
                <c:pt idx="4">
                  <c:v>7763</c:v>
                </c:pt>
                <c:pt idx="5">
                  <c:v>8372</c:v>
                </c:pt>
                <c:pt idx="6">
                  <c:v>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56-41DE-9AF8-AFD7E5A85B32}"/>
            </c:ext>
          </c:extLst>
        </c:ser>
        <c:ser>
          <c:idx val="1"/>
          <c:order val="1"/>
          <c:tx>
            <c:strRef>
              <c:f>'Table 10.30'!$S$7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10.30'!$T$7:$Z$7</c:f>
              <c:numCache>
                <c:formatCode>#,##0</c:formatCode>
                <c:ptCount val="7"/>
                <c:pt idx="0">
                  <c:v>4731</c:v>
                </c:pt>
                <c:pt idx="1">
                  <c:v>4975</c:v>
                </c:pt>
                <c:pt idx="2">
                  <c:v>5050</c:v>
                </c:pt>
                <c:pt idx="3">
                  <c:v>5211</c:v>
                </c:pt>
                <c:pt idx="4">
                  <c:v>5301</c:v>
                </c:pt>
                <c:pt idx="5">
                  <c:v>5718</c:v>
                </c:pt>
                <c:pt idx="6">
                  <c:v>6386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56-41DE-9AF8-AFD7E5A85B32}"/>
            </c:ext>
          </c:extLst>
        </c:ser>
        <c:ser>
          <c:idx val="2"/>
          <c:order val="2"/>
          <c:tx>
            <c:strRef>
              <c:f>'Table 10.30'!$S$11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10.30'!$T$11:$Z$11</c:f>
              <c:numCache>
                <c:formatCode>#,##0</c:formatCode>
                <c:ptCount val="7"/>
                <c:pt idx="0">
                  <c:v>6172</c:v>
                </c:pt>
                <c:pt idx="1">
                  <c:v>6236</c:v>
                </c:pt>
                <c:pt idx="2">
                  <c:v>6218</c:v>
                </c:pt>
                <c:pt idx="3">
                  <c:v>6516</c:v>
                </c:pt>
                <c:pt idx="4">
                  <c:v>6548</c:v>
                </c:pt>
                <c:pt idx="5">
                  <c:v>7003</c:v>
                </c:pt>
                <c:pt idx="6">
                  <c:v>7826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56-41DE-9AF8-AFD7E5A85B32}"/>
            </c:ext>
          </c:extLst>
        </c:ser>
        <c:ser>
          <c:idx val="3"/>
          <c:order val="3"/>
          <c:tx>
            <c:strRef>
              <c:f>'Table 10.30'!$S$12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10.30'!$T$12:$Z$12</c:f>
              <c:numCache>
                <c:formatCode>#,##0</c:formatCode>
                <c:ptCount val="7"/>
                <c:pt idx="0">
                  <c:v>985</c:v>
                </c:pt>
                <c:pt idx="1">
                  <c:v>1024</c:v>
                </c:pt>
                <c:pt idx="2">
                  <c:v>1048</c:v>
                </c:pt>
                <c:pt idx="3">
                  <c:v>1144</c:v>
                </c:pt>
                <c:pt idx="4">
                  <c:v>1216</c:v>
                </c:pt>
                <c:pt idx="5">
                  <c:v>1369</c:v>
                </c:pt>
                <c:pt idx="6">
                  <c:v>1539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D56-41DE-9AF8-AFD7E5A85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10.30'!$S$1</c:f>
              <c:strCache>
                <c:ptCount val="1"/>
                <c:pt idx="0">
                  <c:v>Loxton Waikerie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10.30'!$AB$15:$AB$33</c:f>
              <c:numCache>
                <c:formatCode>0.0%</c:formatCode>
                <c:ptCount val="19"/>
                <c:pt idx="0">
                  <c:v>0.17157490396927016</c:v>
                </c:pt>
                <c:pt idx="1">
                  <c:v>4.0546308151941952E-3</c:v>
                </c:pt>
                <c:pt idx="2">
                  <c:v>8.3013230900554846E-2</c:v>
                </c:pt>
                <c:pt idx="3">
                  <c:v>1.0990183525394792E-2</c:v>
                </c:pt>
                <c:pt idx="4">
                  <c:v>4.4921041399914638E-2</c:v>
                </c:pt>
                <c:pt idx="5">
                  <c:v>4.0653008962868116E-2</c:v>
                </c:pt>
                <c:pt idx="6">
                  <c:v>7.1702944942381566E-2</c:v>
                </c:pt>
                <c:pt idx="7">
                  <c:v>4.7801963294921042E-2</c:v>
                </c:pt>
                <c:pt idx="8">
                  <c:v>3.7665386256935551E-2</c:v>
                </c:pt>
                <c:pt idx="9">
                  <c:v>2.9876227059325651E-3</c:v>
                </c:pt>
                <c:pt idx="10">
                  <c:v>1.7178830559112249E-2</c:v>
                </c:pt>
                <c:pt idx="11">
                  <c:v>1.7498932991890738E-2</c:v>
                </c:pt>
                <c:pt idx="12">
                  <c:v>2.3154075970977378E-2</c:v>
                </c:pt>
                <c:pt idx="13">
                  <c:v>5.8365343576611182E-2</c:v>
                </c:pt>
                <c:pt idx="14">
                  <c:v>3.6491677336747762E-2</c:v>
                </c:pt>
                <c:pt idx="15">
                  <c:v>6.7861715749039694E-2</c:v>
                </c:pt>
                <c:pt idx="16">
                  <c:v>9.8591549295774641E-2</c:v>
                </c:pt>
                <c:pt idx="17">
                  <c:v>6.2953478446436196E-3</c:v>
                </c:pt>
                <c:pt idx="18">
                  <c:v>3.1476739223218093E-2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F7-4856-8E0A-5FE981B2F62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F7-4856-8E0A-5FE981B2F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10.30'!$Z$44:$Z$60</c:f>
              <c:numCache>
                <c:formatCode>#,##0</c:formatCode>
                <c:ptCount val="17"/>
                <c:pt idx="0">
                  <c:v>19</c:v>
                </c:pt>
                <c:pt idx="1">
                  <c:v>127</c:v>
                </c:pt>
                <c:pt idx="2">
                  <c:v>332</c:v>
                </c:pt>
                <c:pt idx="3">
                  <c:v>496</c:v>
                </c:pt>
                <c:pt idx="4">
                  <c:v>519</c:v>
                </c:pt>
                <c:pt idx="5">
                  <c:v>434</c:v>
                </c:pt>
                <c:pt idx="6">
                  <c:v>340</c:v>
                </c:pt>
                <c:pt idx="7">
                  <c:v>401</c:v>
                </c:pt>
                <c:pt idx="8">
                  <c:v>459</c:v>
                </c:pt>
                <c:pt idx="9">
                  <c:v>442</c:v>
                </c:pt>
                <c:pt idx="10">
                  <c:v>479</c:v>
                </c:pt>
                <c:pt idx="11">
                  <c:v>404</c:v>
                </c:pt>
                <c:pt idx="12">
                  <c:v>230</c:v>
                </c:pt>
                <c:pt idx="13">
                  <c:v>120</c:v>
                </c:pt>
                <c:pt idx="14">
                  <c:v>42</c:v>
                </c:pt>
                <c:pt idx="15">
                  <c:v>19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5D-4065-B2DB-69C6F9E9EE07}"/>
            </c:ext>
          </c:extLst>
        </c:ser>
        <c:ser>
          <c:idx val="1"/>
          <c:order val="1"/>
          <c:tx>
            <c:strRef>
              <c:f>'Table 10.30'!$S$62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10.30'!$Z$63:$Z$79</c:f>
              <c:numCache>
                <c:formatCode>#,##0</c:formatCode>
                <c:ptCount val="17"/>
                <c:pt idx="0">
                  <c:v>19</c:v>
                </c:pt>
                <c:pt idx="1">
                  <c:v>142</c:v>
                </c:pt>
                <c:pt idx="2">
                  <c:v>306</c:v>
                </c:pt>
                <c:pt idx="3">
                  <c:v>457</c:v>
                </c:pt>
                <c:pt idx="4">
                  <c:v>419</c:v>
                </c:pt>
                <c:pt idx="5">
                  <c:v>359</c:v>
                </c:pt>
                <c:pt idx="6">
                  <c:v>322</c:v>
                </c:pt>
                <c:pt idx="7">
                  <c:v>367</c:v>
                </c:pt>
                <c:pt idx="8">
                  <c:v>475</c:v>
                </c:pt>
                <c:pt idx="9">
                  <c:v>488</c:v>
                </c:pt>
                <c:pt idx="10">
                  <c:v>465</c:v>
                </c:pt>
                <c:pt idx="11">
                  <c:v>310</c:v>
                </c:pt>
                <c:pt idx="12">
                  <c:v>183</c:v>
                </c:pt>
                <c:pt idx="13">
                  <c:v>64</c:v>
                </c:pt>
                <c:pt idx="14">
                  <c:v>27</c:v>
                </c:pt>
                <c:pt idx="15">
                  <c:v>18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5D-4065-B2DB-69C6F9E9E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10.30'!$Z$83:$Z$90</c:f>
              <c:numCache>
                <c:formatCode>#,##0</c:formatCode>
                <c:ptCount val="8"/>
                <c:pt idx="0">
                  <c:v>304</c:v>
                </c:pt>
                <c:pt idx="1">
                  <c:v>191</c:v>
                </c:pt>
                <c:pt idx="2">
                  <c:v>469</c:v>
                </c:pt>
                <c:pt idx="3">
                  <c:v>137</c:v>
                </c:pt>
                <c:pt idx="4">
                  <c:v>76</c:v>
                </c:pt>
                <c:pt idx="5">
                  <c:v>129</c:v>
                </c:pt>
                <c:pt idx="6">
                  <c:v>366</c:v>
                </c:pt>
                <c:pt idx="7">
                  <c:v>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AF-4004-8268-D06703A44D50}"/>
            </c:ext>
          </c:extLst>
        </c:ser>
        <c:ser>
          <c:idx val="1"/>
          <c:order val="1"/>
          <c:tx>
            <c:strRef>
              <c:f>'Table 10.30'!$S$92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10.30'!$Z$93:$Z$100</c:f>
              <c:numCache>
                <c:formatCode>#,##0</c:formatCode>
                <c:ptCount val="8"/>
                <c:pt idx="0">
                  <c:v>169</c:v>
                </c:pt>
                <c:pt idx="1">
                  <c:v>457</c:v>
                </c:pt>
                <c:pt idx="2">
                  <c:v>83</c:v>
                </c:pt>
                <c:pt idx="3">
                  <c:v>512</c:v>
                </c:pt>
                <c:pt idx="4">
                  <c:v>395</c:v>
                </c:pt>
                <c:pt idx="5">
                  <c:v>286</c:v>
                </c:pt>
                <c:pt idx="6">
                  <c:v>16</c:v>
                </c:pt>
                <c:pt idx="7">
                  <c:v>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AF-4004-8268-D06703A44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10.1'!$Y$44:$Y$60</c:f>
              <c:numCache>
                <c:formatCode>#,##0</c:formatCode>
                <c:ptCount val="17"/>
                <c:pt idx="0">
                  <c:v>3</c:v>
                </c:pt>
                <c:pt idx="1">
                  <c:v>33</c:v>
                </c:pt>
                <c:pt idx="2">
                  <c:v>338</c:v>
                </c:pt>
                <c:pt idx="3">
                  <c:v>1022</c:v>
                </c:pt>
                <c:pt idx="4">
                  <c:v>1744</c:v>
                </c:pt>
                <c:pt idx="5">
                  <c:v>1390</c:v>
                </c:pt>
                <c:pt idx="6">
                  <c:v>934</c:v>
                </c:pt>
                <c:pt idx="7">
                  <c:v>620</c:v>
                </c:pt>
                <c:pt idx="8">
                  <c:v>581</c:v>
                </c:pt>
                <c:pt idx="9">
                  <c:v>525</c:v>
                </c:pt>
                <c:pt idx="10">
                  <c:v>539</c:v>
                </c:pt>
                <c:pt idx="11">
                  <c:v>445</c:v>
                </c:pt>
                <c:pt idx="12">
                  <c:v>353</c:v>
                </c:pt>
                <c:pt idx="13">
                  <c:v>208</c:v>
                </c:pt>
                <c:pt idx="14">
                  <c:v>77</c:v>
                </c:pt>
                <c:pt idx="15">
                  <c:v>26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F3-4B06-90C7-8ECBAE797DB6}"/>
            </c:ext>
          </c:extLst>
        </c:ser>
        <c:ser>
          <c:idx val="1"/>
          <c:order val="1"/>
          <c:tx>
            <c:strRef>
              <c:f>'Table 10.1'!$S$62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10.1'!$Y$63:$Y$79</c:f>
              <c:numCache>
                <c:formatCode>#,##0</c:formatCode>
                <c:ptCount val="17"/>
                <c:pt idx="0">
                  <c:v>6</c:v>
                </c:pt>
                <c:pt idx="1">
                  <c:v>40</c:v>
                </c:pt>
                <c:pt idx="2">
                  <c:v>457</c:v>
                </c:pt>
                <c:pt idx="3">
                  <c:v>1201</c:v>
                </c:pt>
                <c:pt idx="4">
                  <c:v>1668</c:v>
                </c:pt>
                <c:pt idx="5">
                  <c:v>1181</c:v>
                </c:pt>
                <c:pt idx="6">
                  <c:v>766</c:v>
                </c:pt>
                <c:pt idx="7">
                  <c:v>462</c:v>
                </c:pt>
                <c:pt idx="8">
                  <c:v>396</c:v>
                </c:pt>
                <c:pt idx="9">
                  <c:v>519</c:v>
                </c:pt>
                <c:pt idx="10">
                  <c:v>491</c:v>
                </c:pt>
                <c:pt idx="11">
                  <c:v>421</c:v>
                </c:pt>
                <c:pt idx="12">
                  <c:v>306</c:v>
                </c:pt>
                <c:pt idx="13">
                  <c:v>131</c:v>
                </c:pt>
                <c:pt idx="14">
                  <c:v>43</c:v>
                </c:pt>
                <c:pt idx="15">
                  <c:v>18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F3-4B06-90C7-8ECBAE797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10.3'!$S$1</c:f>
              <c:strCache>
                <c:ptCount val="1"/>
                <c:pt idx="0">
                  <c:v>Adelaide Plains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10.3'!$T$8:$Z$8</c:f>
              <c:numCache>
                <c:formatCode>#,##0</c:formatCode>
                <c:ptCount val="7"/>
                <c:pt idx="0">
                  <c:v>39535.5</c:v>
                </c:pt>
                <c:pt idx="1">
                  <c:v>39196.620000000003</c:v>
                </c:pt>
                <c:pt idx="2">
                  <c:v>40055.85</c:v>
                </c:pt>
                <c:pt idx="3">
                  <c:v>40599.230000000003</c:v>
                </c:pt>
                <c:pt idx="4">
                  <c:v>43286.7</c:v>
                </c:pt>
                <c:pt idx="5">
                  <c:v>43621</c:v>
                </c:pt>
                <c:pt idx="6">
                  <c:v>46675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45-494E-9BCB-7F56C715578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45-494E-9BCB-7F56C7155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10.30'!$S$1</c:f>
              <c:strCache>
                <c:ptCount val="1"/>
                <c:pt idx="0">
                  <c:v>Loxton Waikerie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10.30'!$T$8:$Z$8</c:f>
              <c:numCache>
                <c:formatCode>#,##0</c:formatCode>
                <c:ptCount val="7"/>
                <c:pt idx="0">
                  <c:v>26646.01</c:v>
                </c:pt>
                <c:pt idx="1">
                  <c:v>28339.25</c:v>
                </c:pt>
                <c:pt idx="2">
                  <c:v>28877.14</c:v>
                </c:pt>
                <c:pt idx="3">
                  <c:v>29467.32</c:v>
                </c:pt>
                <c:pt idx="4">
                  <c:v>32088.5</c:v>
                </c:pt>
                <c:pt idx="5">
                  <c:v>32744</c:v>
                </c:pt>
                <c:pt idx="6">
                  <c:v>33034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3A-4714-B74F-1FE62AD0220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3A-4714-B74F-1FE62AD02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10.31'!$U$4:$Y$4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</c:v>
                </c:pt>
                <c:pt idx="4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54-4618-B504-4B02526762A7}"/>
            </c:ext>
          </c:extLst>
        </c:ser>
        <c:ser>
          <c:idx val="1"/>
          <c:order val="1"/>
          <c:tx>
            <c:strRef>
              <c:f>'Table 10.31'!$S$7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10.31'!$U$7:$Y$7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</c:v>
                </c:pt>
                <c:pt idx="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54-4618-B504-4B02526762A7}"/>
            </c:ext>
          </c:extLst>
        </c:ser>
        <c:ser>
          <c:idx val="2"/>
          <c:order val="2"/>
          <c:tx>
            <c:strRef>
              <c:f>'Table 10.31'!$S$11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10.31'!$U$11:$Y$11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12</c:v>
                </c:pt>
                <c:pt idx="4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54-4618-B504-4B02526762A7}"/>
            </c:ext>
          </c:extLst>
        </c:ser>
        <c:ser>
          <c:idx val="3"/>
          <c:order val="3"/>
          <c:tx>
            <c:strRef>
              <c:f>'Table 10.31'!$S$12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10.31'!$U$12:$Y$12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54-4618-B504-4B0252676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10.31'!$S$1</c:f>
              <c:strCache>
                <c:ptCount val="1"/>
                <c:pt idx="0">
                  <c:v>Maralinga Tjarutja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10.31'!$AB$15:$AB$33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77-4966-B21D-8BB9326E45E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77-4966-B21D-8BB9326E4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10.31'!$Y$44:$Y$60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55-4A54-BB9B-33247D8DEFFA}"/>
            </c:ext>
          </c:extLst>
        </c:ser>
        <c:ser>
          <c:idx val="1"/>
          <c:order val="1"/>
          <c:tx>
            <c:strRef>
              <c:f>'Table 10.31'!$S$62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10.31'!$Y$63:$Y$79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55-4A54-BB9B-33247D8DE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10.31'!$Y$83:$Y$90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2F-4992-9AF8-4ECA0D317B2A}"/>
            </c:ext>
          </c:extLst>
        </c:ser>
        <c:ser>
          <c:idx val="1"/>
          <c:order val="1"/>
          <c:tx>
            <c:strRef>
              <c:f>'Table 10.31'!$S$92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10.31'!$Y$93:$Y$100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2F-4992-9AF8-4ECA0D317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10.31'!$S$1</c:f>
              <c:strCache>
                <c:ptCount val="1"/>
                <c:pt idx="0">
                  <c:v>Maralinga Tjarutja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10.31'!$U$8:$Y$8</c:f>
              <c:numCache>
                <c:formatCode>#,##0</c:formatCode>
                <c:ptCount val="5"/>
                <c:pt idx="0">
                  <c:v>224.96</c:v>
                </c:pt>
                <c:pt idx="1">
                  <c:v>2165.25</c:v>
                </c:pt>
                <c:pt idx="2">
                  <c:v>1076</c:v>
                </c:pt>
                <c:pt idx="3">
                  <c:v>60059.22</c:v>
                </c:pt>
                <c:pt idx="4">
                  <c:v>38116.43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D2-42F8-97FB-A7066D53D14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D2-42F8-97FB-A7066D53D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10.31'!$T$4:$Z$4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</c:v>
                </c:pt>
                <c:pt idx="5">
                  <c:v>18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19-4EE0-9E2A-B7D1CF2C618E}"/>
            </c:ext>
          </c:extLst>
        </c:ser>
        <c:ser>
          <c:idx val="1"/>
          <c:order val="1"/>
          <c:tx>
            <c:strRef>
              <c:f>'Table 10.31'!$S$7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10.31'!$T$7:$Z$7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</c:v>
                </c:pt>
                <c:pt idx="5">
                  <c:v>10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19-4EE0-9E2A-B7D1CF2C618E}"/>
            </c:ext>
          </c:extLst>
        </c:ser>
        <c:ser>
          <c:idx val="2"/>
          <c:order val="2"/>
          <c:tx>
            <c:strRef>
              <c:f>'Table 10.31'!$S$11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10.31'!$T$11:$Z$11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12</c:v>
                </c:pt>
                <c:pt idx="5">
                  <c:v>16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19-4EE0-9E2A-B7D1CF2C618E}"/>
            </c:ext>
          </c:extLst>
        </c:ser>
        <c:ser>
          <c:idx val="3"/>
          <c:order val="3"/>
          <c:tx>
            <c:strRef>
              <c:f>'Table 10.31'!$S$12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10.31'!$T$12:$Z$12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19-4EE0-9E2A-B7D1CF2C6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10.31'!$S$1</c:f>
              <c:strCache>
                <c:ptCount val="1"/>
                <c:pt idx="0">
                  <c:v>Maralinga Tjarutja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10.31'!$AB$15:$AB$33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23-4A9C-8C88-37F293A9528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23-4A9C-8C88-37F293A952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10.31'!$Z$44:$Z$60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E-4B8F-9E49-10F9122F20A2}"/>
            </c:ext>
          </c:extLst>
        </c:ser>
        <c:ser>
          <c:idx val="1"/>
          <c:order val="1"/>
          <c:tx>
            <c:strRef>
              <c:f>'Table 10.31'!$S$62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10.31'!$Z$63:$Z$79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E-4B8F-9E49-10F9122F2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10.31'!$Z$83:$Z$90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F7-4282-883F-1108EEE59543}"/>
            </c:ext>
          </c:extLst>
        </c:ser>
        <c:ser>
          <c:idx val="1"/>
          <c:order val="1"/>
          <c:tx>
            <c:strRef>
              <c:f>'Table 10.31'!$S$92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10.31'!$Z$93:$Z$100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F7-4282-883F-1108EEE59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10.4'!$U$4:$Y$4</c:f>
              <c:numCache>
                <c:formatCode>#,##0</c:formatCode>
                <c:ptCount val="5"/>
                <c:pt idx="0">
                  <c:v>15002</c:v>
                </c:pt>
                <c:pt idx="1">
                  <c:v>15385</c:v>
                </c:pt>
                <c:pt idx="2">
                  <c:v>15440</c:v>
                </c:pt>
                <c:pt idx="3">
                  <c:v>15434</c:v>
                </c:pt>
                <c:pt idx="4">
                  <c:v>16298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36-43B4-B789-EA0D3F69F2A5}"/>
            </c:ext>
          </c:extLst>
        </c:ser>
        <c:ser>
          <c:idx val="1"/>
          <c:order val="1"/>
          <c:tx>
            <c:strRef>
              <c:f>'Table 10.4'!$S$7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10.4'!$U$7:$Y$7</c:f>
              <c:numCache>
                <c:formatCode>#,##0</c:formatCode>
                <c:ptCount val="5"/>
                <c:pt idx="0">
                  <c:v>10761</c:v>
                </c:pt>
                <c:pt idx="1">
                  <c:v>11078</c:v>
                </c:pt>
                <c:pt idx="2">
                  <c:v>11203</c:v>
                </c:pt>
                <c:pt idx="3">
                  <c:v>11418</c:v>
                </c:pt>
                <c:pt idx="4">
                  <c:v>11908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36-43B4-B789-EA0D3F69F2A5}"/>
            </c:ext>
          </c:extLst>
        </c:ser>
        <c:ser>
          <c:idx val="2"/>
          <c:order val="2"/>
          <c:tx>
            <c:strRef>
              <c:f>'Table 10.4'!$S$11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10.4'!$U$11:$Y$11</c:f>
              <c:numCache>
                <c:formatCode>#,##0</c:formatCode>
                <c:ptCount val="5"/>
                <c:pt idx="0">
                  <c:v>12324</c:v>
                </c:pt>
                <c:pt idx="1">
                  <c:v>12745</c:v>
                </c:pt>
                <c:pt idx="2">
                  <c:v>12776</c:v>
                </c:pt>
                <c:pt idx="3">
                  <c:v>12672</c:v>
                </c:pt>
                <c:pt idx="4">
                  <c:v>13354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36-43B4-B789-EA0D3F69F2A5}"/>
            </c:ext>
          </c:extLst>
        </c:ser>
        <c:ser>
          <c:idx val="3"/>
          <c:order val="3"/>
          <c:tx>
            <c:strRef>
              <c:f>'Table 10.4'!$S$12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10.4'!$U$12:$Y$12</c:f>
              <c:numCache>
                <c:formatCode>#,##0</c:formatCode>
                <c:ptCount val="5"/>
                <c:pt idx="0">
                  <c:v>2681</c:v>
                </c:pt>
                <c:pt idx="1">
                  <c:v>2640</c:v>
                </c:pt>
                <c:pt idx="2">
                  <c:v>2662</c:v>
                </c:pt>
                <c:pt idx="3">
                  <c:v>2764</c:v>
                </c:pt>
                <c:pt idx="4">
                  <c:v>2944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36-43B4-B789-EA0D3F69F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10.31'!$S$1</c:f>
              <c:strCache>
                <c:ptCount val="1"/>
                <c:pt idx="0">
                  <c:v>Maralinga Tjarutja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10.31'!$T$8:$Z$8</c:f>
              <c:numCache>
                <c:formatCode>#,##0</c:formatCode>
                <c:ptCount val="7"/>
                <c:pt idx="0">
                  <c:v>76415</c:v>
                </c:pt>
                <c:pt idx="1">
                  <c:v>224.96</c:v>
                </c:pt>
                <c:pt idx="2">
                  <c:v>2165.25</c:v>
                </c:pt>
                <c:pt idx="3">
                  <c:v>1076</c:v>
                </c:pt>
                <c:pt idx="4">
                  <c:v>60059.22</c:v>
                </c:pt>
                <c:pt idx="5">
                  <c:v>38116.43</c:v>
                </c:pt>
                <c:pt idx="6">
                  <c:v>35890.660000000003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B5-40DB-AD87-A869A0BE99C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B5-40DB-AD87-A869A0BE99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10.32'!$U$4:$Y$4</c:f>
              <c:numCache>
                <c:formatCode>#,##0</c:formatCode>
                <c:ptCount val="5"/>
                <c:pt idx="0">
                  <c:v>66921</c:v>
                </c:pt>
                <c:pt idx="1">
                  <c:v>66681</c:v>
                </c:pt>
                <c:pt idx="2">
                  <c:v>66089</c:v>
                </c:pt>
                <c:pt idx="3">
                  <c:v>65692</c:v>
                </c:pt>
                <c:pt idx="4">
                  <c:v>67908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0D-4313-9B77-90808E0C2741}"/>
            </c:ext>
          </c:extLst>
        </c:ser>
        <c:ser>
          <c:idx val="1"/>
          <c:order val="1"/>
          <c:tx>
            <c:strRef>
              <c:f>'Table 10.32'!$S$7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10.32'!$U$7:$Y$7</c:f>
              <c:numCache>
                <c:formatCode>#,##0</c:formatCode>
                <c:ptCount val="5"/>
                <c:pt idx="0">
                  <c:v>48620</c:v>
                </c:pt>
                <c:pt idx="1">
                  <c:v>48517</c:v>
                </c:pt>
                <c:pt idx="2">
                  <c:v>48175</c:v>
                </c:pt>
                <c:pt idx="3">
                  <c:v>48243</c:v>
                </c:pt>
                <c:pt idx="4">
                  <c:v>49049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0D-4313-9B77-90808E0C2741}"/>
            </c:ext>
          </c:extLst>
        </c:ser>
        <c:ser>
          <c:idx val="2"/>
          <c:order val="2"/>
          <c:tx>
            <c:strRef>
              <c:f>'Table 10.32'!$S$11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10.32'!$U$11:$Y$11</c:f>
              <c:numCache>
                <c:formatCode>#,##0</c:formatCode>
                <c:ptCount val="5"/>
                <c:pt idx="0">
                  <c:v>60876</c:v>
                </c:pt>
                <c:pt idx="1">
                  <c:v>60797</c:v>
                </c:pt>
                <c:pt idx="2">
                  <c:v>60363</c:v>
                </c:pt>
                <c:pt idx="3">
                  <c:v>59821</c:v>
                </c:pt>
                <c:pt idx="4">
                  <c:v>61794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0D-4313-9B77-90808E0C2741}"/>
            </c:ext>
          </c:extLst>
        </c:ser>
        <c:ser>
          <c:idx val="3"/>
          <c:order val="3"/>
          <c:tx>
            <c:strRef>
              <c:f>'Table 10.32'!$S$12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10.32'!$U$12:$Y$12</c:f>
              <c:numCache>
                <c:formatCode>#,##0</c:formatCode>
                <c:ptCount val="5"/>
                <c:pt idx="0">
                  <c:v>6047</c:v>
                </c:pt>
                <c:pt idx="1">
                  <c:v>5882</c:v>
                </c:pt>
                <c:pt idx="2">
                  <c:v>5727</c:v>
                </c:pt>
                <c:pt idx="3">
                  <c:v>5868</c:v>
                </c:pt>
                <c:pt idx="4">
                  <c:v>6114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0D-4313-9B77-90808E0C2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10.32'!$S$1</c:f>
              <c:strCache>
                <c:ptCount val="1"/>
                <c:pt idx="0">
                  <c:v>Marion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10.32'!$AB$15:$AB$33</c:f>
              <c:numCache>
                <c:formatCode>0.0%</c:formatCode>
                <c:ptCount val="19"/>
                <c:pt idx="0">
                  <c:v>5.2102558278202104E-3</c:v>
                </c:pt>
                <c:pt idx="1">
                  <c:v>6.6015502995542177E-3</c:v>
                </c:pt>
                <c:pt idx="2">
                  <c:v>5.127913910105341E-2</c:v>
                </c:pt>
                <c:pt idx="3">
                  <c:v>7.2830006530565884E-3</c:v>
                </c:pt>
                <c:pt idx="4">
                  <c:v>6.7066072290524997E-2</c:v>
                </c:pt>
                <c:pt idx="5">
                  <c:v>2.9273971435872681E-2</c:v>
                </c:pt>
                <c:pt idx="6">
                  <c:v>8.9042846190976466E-2</c:v>
                </c:pt>
                <c:pt idx="7">
                  <c:v>7.8395184417501915E-2</c:v>
                </c:pt>
                <c:pt idx="8">
                  <c:v>3.2780601379936963E-2</c:v>
                </c:pt>
                <c:pt idx="9">
                  <c:v>1.1797609245009796E-2</c:v>
                </c:pt>
                <c:pt idx="10">
                  <c:v>3.8516141855248584E-2</c:v>
                </c:pt>
                <c:pt idx="11">
                  <c:v>1.4977710894687527E-2</c:v>
                </c:pt>
                <c:pt idx="12">
                  <c:v>6.4283483347056983E-2</c:v>
                </c:pt>
                <c:pt idx="13">
                  <c:v>9.1442119310599396E-2</c:v>
                </c:pt>
                <c:pt idx="14">
                  <c:v>6.374400181720094E-2</c:v>
                </c:pt>
                <c:pt idx="15">
                  <c:v>9.1811238252079846E-2</c:v>
                </c:pt>
                <c:pt idx="16">
                  <c:v>0.15680456571736848</c:v>
                </c:pt>
                <c:pt idx="17">
                  <c:v>2.3197705783809874E-2</c:v>
                </c:pt>
                <c:pt idx="18">
                  <c:v>3.4597802322609957E-2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A5-4F94-AECA-FAE77E3927A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A5-4F94-AECA-FAE77E392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10.32'!$Y$44:$Y$60</c:f>
              <c:numCache>
                <c:formatCode>#,##0</c:formatCode>
                <c:ptCount val="17"/>
                <c:pt idx="0">
                  <c:v>15</c:v>
                </c:pt>
                <c:pt idx="1">
                  <c:v>437</c:v>
                </c:pt>
                <c:pt idx="2">
                  <c:v>1638</c:v>
                </c:pt>
                <c:pt idx="3">
                  <c:v>3350</c:v>
                </c:pt>
                <c:pt idx="4">
                  <c:v>4464</c:v>
                </c:pt>
                <c:pt idx="5">
                  <c:v>4495</c:v>
                </c:pt>
                <c:pt idx="6">
                  <c:v>3866</c:v>
                </c:pt>
                <c:pt idx="7">
                  <c:v>3432</c:v>
                </c:pt>
                <c:pt idx="8">
                  <c:v>2997</c:v>
                </c:pt>
                <c:pt idx="9">
                  <c:v>2867</c:v>
                </c:pt>
                <c:pt idx="10">
                  <c:v>2735</c:v>
                </c:pt>
                <c:pt idx="11">
                  <c:v>1987</c:v>
                </c:pt>
                <c:pt idx="12">
                  <c:v>932</c:v>
                </c:pt>
                <c:pt idx="13">
                  <c:v>363</c:v>
                </c:pt>
                <c:pt idx="14">
                  <c:v>119</c:v>
                </c:pt>
                <c:pt idx="15">
                  <c:v>59</c:v>
                </c:pt>
                <c:pt idx="16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86-4918-A66D-9FC25271EAAC}"/>
            </c:ext>
          </c:extLst>
        </c:ser>
        <c:ser>
          <c:idx val="1"/>
          <c:order val="1"/>
          <c:tx>
            <c:strRef>
              <c:f>'Table 10.32'!$S$62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10.32'!$Y$63:$Y$79</c:f>
              <c:numCache>
                <c:formatCode>#,##0</c:formatCode>
                <c:ptCount val="17"/>
                <c:pt idx="0">
                  <c:v>14</c:v>
                </c:pt>
                <c:pt idx="1">
                  <c:v>582</c:v>
                </c:pt>
                <c:pt idx="2">
                  <c:v>1987</c:v>
                </c:pt>
                <c:pt idx="3">
                  <c:v>3670</c:v>
                </c:pt>
                <c:pt idx="4">
                  <c:v>4472</c:v>
                </c:pt>
                <c:pt idx="5">
                  <c:v>4163</c:v>
                </c:pt>
                <c:pt idx="6">
                  <c:v>3566</c:v>
                </c:pt>
                <c:pt idx="7">
                  <c:v>3099</c:v>
                </c:pt>
                <c:pt idx="8">
                  <c:v>3147</c:v>
                </c:pt>
                <c:pt idx="9">
                  <c:v>3100</c:v>
                </c:pt>
                <c:pt idx="10">
                  <c:v>2921</c:v>
                </c:pt>
                <c:pt idx="11">
                  <c:v>2025</c:v>
                </c:pt>
                <c:pt idx="12">
                  <c:v>844</c:v>
                </c:pt>
                <c:pt idx="13">
                  <c:v>227</c:v>
                </c:pt>
                <c:pt idx="14">
                  <c:v>132</c:v>
                </c:pt>
                <c:pt idx="15">
                  <c:v>50</c:v>
                </c:pt>
                <c:pt idx="16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86-4918-A66D-9FC25271E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10.32'!$Y$83:$Y$90</c:f>
              <c:numCache>
                <c:formatCode>#,##0</c:formatCode>
                <c:ptCount val="8"/>
                <c:pt idx="0">
                  <c:v>2681</c:v>
                </c:pt>
                <c:pt idx="1">
                  <c:v>4098</c:v>
                </c:pt>
                <c:pt idx="2">
                  <c:v>4307</c:v>
                </c:pt>
                <c:pt idx="3">
                  <c:v>1947</c:v>
                </c:pt>
                <c:pt idx="4">
                  <c:v>1599</c:v>
                </c:pt>
                <c:pt idx="5">
                  <c:v>1535</c:v>
                </c:pt>
                <c:pt idx="6">
                  <c:v>1470</c:v>
                </c:pt>
                <c:pt idx="7">
                  <c:v>2304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49-444D-AD0B-ED19D77BD6F4}"/>
            </c:ext>
          </c:extLst>
        </c:ser>
        <c:ser>
          <c:idx val="1"/>
          <c:order val="1"/>
          <c:tx>
            <c:strRef>
              <c:f>'Table 10.32'!$S$92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10.32'!$Y$93:$Y$100</c:f>
              <c:numCache>
                <c:formatCode>#,##0</c:formatCode>
                <c:ptCount val="8"/>
                <c:pt idx="0">
                  <c:v>1997</c:v>
                </c:pt>
                <c:pt idx="1">
                  <c:v>5597</c:v>
                </c:pt>
                <c:pt idx="2">
                  <c:v>809</c:v>
                </c:pt>
                <c:pt idx="3">
                  <c:v>3972</c:v>
                </c:pt>
                <c:pt idx="4">
                  <c:v>4852</c:v>
                </c:pt>
                <c:pt idx="5">
                  <c:v>2456</c:v>
                </c:pt>
                <c:pt idx="6">
                  <c:v>109</c:v>
                </c:pt>
                <c:pt idx="7">
                  <c:v>1110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49-444D-AD0B-ED19D77BD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10.32'!$S$1</c:f>
              <c:strCache>
                <c:ptCount val="1"/>
                <c:pt idx="0">
                  <c:v>Marion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10.32'!$U$8:$Y$8</c:f>
              <c:numCache>
                <c:formatCode>#,##0</c:formatCode>
                <c:ptCount val="5"/>
                <c:pt idx="0">
                  <c:v>40013</c:v>
                </c:pt>
                <c:pt idx="1">
                  <c:v>40195.08</c:v>
                </c:pt>
                <c:pt idx="2">
                  <c:v>41096</c:v>
                </c:pt>
                <c:pt idx="3">
                  <c:v>43055.45</c:v>
                </c:pt>
                <c:pt idx="4">
                  <c:v>43181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C7-4BCF-89CF-2787FA937CF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C7-4BCF-89CF-2787FA937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10.32'!$T$4:$Z$4</c:f>
              <c:numCache>
                <c:formatCode>#,##0</c:formatCode>
                <c:ptCount val="7"/>
                <c:pt idx="0">
                  <c:v>65516</c:v>
                </c:pt>
                <c:pt idx="1">
                  <c:v>66921</c:v>
                </c:pt>
                <c:pt idx="2">
                  <c:v>66681</c:v>
                </c:pt>
                <c:pt idx="3">
                  <c:v>66089</c:v>
                </c:pt>
                <c:pt idx="4">
                  <c:v>65692</c:v>
                </c:pt>
                <c:pt idx="5">
                  <c:v>67908</c:v>
                </c:pt>
                <c:pt idx="6">
                  <c:v>70438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0F-4CDF-9B08-B887FF6F2FA8}"/>
            </c:ext>
          </c:extLst>
        </c:ser>
        <c:ser>
          <c:idx val="1"/>
          <c:order val="1"/>
          <c:tx>
            <c:strRef>
              <c:f>'Table 10.32'!$S$7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10.32'!$T$7:$Z$7</c:f>
              <c:numCache>
                <c:formatCode>#,##0</c:formatCode>
                <c:ptCount val="7"/>
                <c:pt idx="0">
                  <c:v>47967</c:v>
                </c:pt>
                <c:pt idx="1">
                  <c:v>48620</c:v>
                </c:pt>
                <c:pt idx="2">
                  <c:v>48517</c:v>
                </c:pt>
                <c:pt idx="3">
                  <c:v>48175</c:v>
                </c:pt>
                <c:pt idx="4">
                  <c:v>48243</c:v>
                </c:pt>
                <c:pt idx="5">
                  <c:v>49049</c:v>
                </c:pt>
                <c:pt idx="6">
                  <c:v>50072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0F-4CDF-9B08-B887FF6F2FA8}"/>
            </c:ext>
          </c:extLst>
        </c:ser>
        <c:ser>
          <c:idx val="2"/>
          <c:order val="2"/>
          <c:tx>
            <c:strRef>
              <c:f>'Table 10.32'!$S$11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10.32'!$T$11:$Z$11</c:f>
              <c:numCache>
                <c:formatCode>#,##0</c:formatCode>
                <c:ptCount val="7"/>
                <c:pt idx="0">
                  <c:v>59408</c:v>
                </c:pt>
                <c:pt idx="1">
                  <c:v>60876</c:v>
                </c:pt>
                <c:pt idx="2">
                  <c:v>60797</c:v>
                </c:pt>
                <c:pt idx="3">
                  <c:v>60363</c:v>
                </c:pt>
                <c:pt idx="4">
                  <c:v>59821</c:v>
                </c:pt>
                <c:pt idx="5">
                  <c:v>61794</c:v>
                </c:pt>
                <c:pt idx="6">
                  <c:v>64058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0F-4CDF-9B08-B887FF6F2FA8}"/>
            </c:ext>
          </c:extLst>
        </c:ser>
        <c:ser>
          <c:idx val="3"/>
          <c:order val="3"/>
          <c:tx>
            <c:strRef>
              <c:f>'Table 10.32'!$S$12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10.32'!$T$12:$Z$12</c:f>
              <c:numCache>
                <c:formatCode>#,##0</c:formatCode>
                <c:ptCount val="7"/>
                <c:pt idx="0">
                  <c:v>6108</c:v>
                </c:pt>
                <c:pt idx="1">
                  <c:v>6047</c:v>
                </c:pt>
                <c:pt idx="2">
                  <c:v>5882</c:v>
                </c:pt>
                <c:pt idx="3">
                  <c:v>5727</c:v>
                </c:pt>
                <c:pt idx="4">
                  <c:v>5868</c:v>
                </c:pt>
                <c:pt idx="5">
                  <c:v>6114</c:v>
                </c:pt>
                <c:pt idx="6">
                  <c:v>6382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0F-4CDF-9B08-B887FF6F2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10.32'!$S$1</c:f>
              <c:strCache>
                <c:ptCount val="1"/>
                <c:pt idx="0">
                  <c:v>Marion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10.32'!$AB$15:$AB$33</c:f>
              <c:numCache>
                <c:formatCode>0.0%</c:formatCode>
                <c:ptCount val="19"/>
                <c:pt idx="0">
                  <c:v>5.2102558278202104E-3</c:v>
                </c:pt>
                <c:pt idx="1">
                  <c:v>6.6015502995542177E-3</c:v>
                </c:pt>
                <c:pt idx="2">
                  <c:v>5.127913910105341E-2</c:v>
                </c:pt>
                <c:pt idx="3">
                  <c:v>7.2830006530565884E-3</c:v>
                </c:pt>
                <c:pt idx="4">
                  <c:v>6.7066072290524997E-2</c:v>
                </c:pt>
                <c:pt idx="5">
                  <c:v>2.9273971435872681E-2</c:v>
                </c:pt>
                <c:pt idx="6">
                  <c:v>8.9042846190976466E-2</c:v>
                </c:pt>
                <c:pt idx="7">
                  <c:v>7.8395184417501915E-2</c:v>
                </c:pt>
                <c:pt idx="8">
                  <c:v>3.2780601379936963E-2</c:v>
                </c:pt>
                <c:pt idx="9">
                  <c:v>1.1797609245009796E-2</c:v>
                </c:pt>
                <c:pt idx="10">
                  <c:v>3.8516141855248584E-2</c:v>
                </c:pt>
                <c:pt idx="11">
                  <c:v>1.4977710894687527E-2</c:v>
                </c:pt>
                <c:pt idx="12">
                  <c:v>6.4283483347056983E-2</c:v>
                </c:pt>
                <c:pt idx="13">
                  <c:v>9.1442119310599396E-2</c:v>
                </c:pt>
                <c:pt idx="14">
                  <c:v>6.374400181720094E-2</c:v>
                </c:pt>
                <c:pt idx="15">
                  <c:v>9.1811238252079846E-2</c:v>
                </c:pt>
                <c:pt idx="16">
                  <c:v>0.15680456571736848</c:v>
                </c:pt>
                <c:pt idx="17">
                  <c:v>2.3197705783809874E-2</c:v>
                </c:pt>
                <c:pt idx="18">
                  <c:v>3.4597802322609957E-2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8B-4274-86F1-960943ED277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8B-4274-86F1-960943ED2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10.32'!$Z$44:$Z$60</c:f>
              <c:numCache>
                <c:formatCode>#,##0</c:formatCode>
                <c:ptCount val="17"/>
                <c:pt idx="0">
                  <c:v>19</c:v>
                </c:pt>
                <c:pt idx="1">
                  <c:v>482</c:v>
                </c:pt>
                <c:pt idx="2">
                  <c:v>1742</c:v>
                </c:pt>
                <c:pt idx="3">
                  <c:v>3432</c:v>
                </c:pt>
                <c:pt idx="4">
                  <c:v>4614</c:v>
                </c:pt>
                <c:pt idx="5">
                  <c:v>4637</c:v>
                </c:pt>
                <c:pt idx="6">
                  <c:v>4012</c:v>
                </c:pt>
                <c:pt idx="7">
                  <c:v>3477</c:v>
                </c:pt>
                <c:pt idx="8">
                  <c:v>3278</c:v>
                </c:pt>
                <c:pt idx="9">
                  <c:v>2785</c:v>
                </c:pt>
                <c:pt idx="10">
                  <c:v>2752</c:v>
                </c:pt>
                <c:pt idx="11">
                  <c:v>2036</c:v>
                </c:pt>
                <c:pt idx="12">
                  <c:v>952</c:v>
                </c:pt>
                <c:pt idx="13">
                  <c:v>376</c:v>
                </c:pt>
                <c:pt idx="14">
                  <c:v>130</c:v>
                </c:pt>
                <c:pt idx="15">
                  <c:v>65</c:v>
                </c:pt>
                <c:pt idx="16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66-4EEC-90EC-3D4CC84F1F72}"/>
            </c:ext>
          </c:extLst>
        </c:ser>
        <c:ser>
          <c:idx val="1"/>
          <c:order val="1"/>
          <c:tx>
            <c:strRef>
              <c:f>'Table 10.32'!$S$62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10.32'!$Z$63:$Z$79</c:f>
              <c:numCache>
                <c:formatCode>#,##0</c:formatCode>
                <c:ptCount val="17"/>
                <c:pt idx="0">
                  <c:v>21</c:v>
                </c:pt>
                <c:pt idx="1">
                  <c:v>628</c:v>
                </c:pt>
                <c:pt idx="2">
                  <c:v>2034</c:v>
                </c:pt>
                <c:pt idx="3">
                  <c:v>3735</c:v>
                </c:pt>
                <c:pt idx="4">
                  <c:v>4723</c:v>
                </c:pt>
                <c:pt idx="5">
                  <c:v>4584</c:v>
                </c:pt>
                <c:pt idx="6">
                  <c:v>3801</c:v>
                </c:pt>
                <c:pt idx="7">
                  <c:v>3145</c:v>
                </c:pt>
                <c:pt idx="8">
                  <c:v>3262</c:v>
                </c:pt>
                <c:pt idx="9">
                  <c:v>3093</c:v>
                </c:pt>
                <c:pt idx="10">
                  <c:v>2974</c:v>
                </c:pt>
                <c:pt idx="11">
                  <c:v>2080</c:v>
                </c:pt>
                <c:pt idx="12">
                  <c:v>935</c:v>
                </c:pt>
                <c:pt idx="13">
                  <c:v>272</c:v>
                </c:pt>
                <c:pt idx="14">
                  <c:v>131</c:v>
                </c:pt>
                <c:pt idx="15">
                  <c:v>57</c:v>
                </c:pt>
                <c:pt idx="16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66-4EEC-90EC-3D4CC84F1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10.32'!$Z$83:$Z$90</c:f>
              <c:numCache>
                <c:formatCode>#,##0</c:formatCode>
                <c:ptCount val="8"/>
                <c:pt idx="0">
                  <c:v>2829</c:v>
                </c:pt>
                <c:pt idx="1">
                  <c:v>4279</c:v>
                </c:pt>
                <c:pt idx="2">
                  <c:v>4404</c:v>
                </c:pt>
                <c:pt idx="3">
                  <c:v>2108</c:v>
                </c:pt>
                <c:pt idx="4">
                  <c:v>1613</c:v>
                </c:pt>
                <c:pt idx="5">
                  <c:v>1573</c:v>
                </c:pt>
                <c:pt idx="6">
                  <c:v>1495</c:v>
                </c:pt>
                <c:pt idx="7">
                  <c:v>2460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F0-420A-ADC4-C5A8834314DF}"/>
            </c:ext>
          </c:extLst>
        </c:ser>
        <c:ser>
          <c:idx val="1"/>
          <c:order val="1"/>
          <c:tx>
            <c:strRef>
              <c:f>'Table 10.32'!$S$92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10.32'!$Z$93:$Z$100</c:f>
              <c:numCache>
                <c:formatCode>#,##0</c:formatCode>
                <c:ptCount val="8"/>
                <c:pt idx="0">
                  <c:v>2164</c:v>
                </c:pt>
                <c:pt idx="1">
                  <c:v>5823</c:v>
                </c:pt>
                <c:pt idx="2">
                  <c:v>830</c:v>
                </c:pt>
                <c:pt idx="3">
                  <c:v>4265</c:v>
                </c:pt>
                <c:pt idx="4">
                  <c:v>4864</c:v>
                </c:pt>
                <c:pt idx="5">
                  <c:v>2486</c:v>
                </c:pt>
                <c:pt idx="6">
                  <c:v>121</c:v>
                </c:pt>
                <c:pt idx="7">
                  <c:v>1169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F0-420A-ADC4-C5A883431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10.4'!$S$1</c:f>
              <c:strCache>
                <c:ptCount val="1"/>
                <c:pt idx="0">
                  <c:v>Alexandrina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10.4'!$AB$15:$AB$33</c:f>
              <c:numCache>
                <c:formatCode>0.0%</c:formatCode>
                <c:ptCount val="19"/>
                <c:pt idx="0">
                  <c:v>6.3776982569548654E-2</c:v>
                </c:pt>
                <c:pt idx="1">
                  <c:v>1.604524991342491E-2</c:v>
                </c:pt>
                <c:pt idx="2">
                  <c:v>6.1987764054022856E-2</c:v>
                </c:pt>
                <c:pt idx="3">
                  <c:v>8.772942398707146E-3</c:v>
                </c:pt>
                <c:pt idx="4">
                  <c:v>8.2304051714186768E-2</c:v>
                </c:pt>
                <c:pt idx="5">
                  <c:v>1.9450536765554659E-2</c:v>
                </c:pt>
                <c:pt idx="6">
                  <c:v>8.0745700103890108E-2</c:v>
                </c:pt>
                <c:pt idx="7">
                  <c:v>7.4108276578552471E-2</c:v>
                </c:pt>
                <c:pt idx="8">
                  <c:v>3.2783100542537226E-2</c:v>
                </c:pt>
                <c:pt idx="9">
                  <c:v>5.8293893570356692E-3</c:v>
                </c:pt>
                <c:pt idx="10">
                  <c:v>3.2379083458386242E-2</c:v>
                </c:pt>
                <c:pt idx="11">
                  <c:v>1.7199584439570589E-2</c:v>
                </c:pt>
                <c:pt idx="12">
                  <c:v>4.5423063603832393E-2</c:v>
                </c:pt>
                <c:pt idx="13">
                  <c:v>6.7066835969063834E-2</c:v>
                </c:pt>
                <c:pt idx="14">
                  <c:v>4.9059217361191274E-2</c:v>
                </c:pt>
                <c:pt idx="15">
                  <c:v>7.1164723536880983E-2</c:v>
                </c:pt>
                <c:pt idx="16">
                  <c:v>0.12241717649774905</c:v>
                </c:pt>
                <c:pt idx="17">
                  <c:v>1.8353918965716264E-2</c:v>
                </c:pt>
                <c:pt idx="18">
                  <c:v>3.7573588826041789E-2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70-4EF1-86EB-8A854181DE5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70-4EF1-86EB-8A854181D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10.32'!$S$1</c:f>
              <c:strCache>
                <c:ptCount val="1"/>
                <c:pt idx="0">
                  <c:v>Marion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10.32'!$T$8:$Z$8</c:f>
              <c:numCache>
                <c:formatCode>#,##0</c:formatCode>
                <c:ptCount val="7"/>
                <c:pt idx="0">
                  <c:v>38607.919999999998</c:v>
                </c:pt>
                <c:pt idx="1">
                  <c:v>40013</c:v>
                </c:pt>
                <c:pt idx="2">
                  <c:v>40195.08</c:v>
                </c:pt>
                <c:pt idx="3">
                  <c:v>41096</c:v>
                </c:pt>
                <c:pt idx="4">
                  <c:v>43055.45</c:v>
                </c:pt>
                <c:pt idx="5">
                  <c:v>43181</c:v>
                </c:pt>
                <c:pt idx="6">
                  <c:v>44324.5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68-485C-AC2C-803EE01BCDD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68-485C-AC2C-803EE01BC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10.33'!$U$4:$Y$4</c:f>
              <c:numCache>
                <c:formatCode>#,##0</c:formatCode>
                <c:ptCount val="5"/>
                <c:pt idx="0">
                  <c:v>4636</c:v>
                </c:pt>
                <c:pt idx="1">
                  <c:v>4933</c:v>
                </c:pt>
                <c:pt idx="2">
                  <c:v>4846</c:v>
                </c:pt>
                <c:pt idx="3">
                  <c:v>4900</c:v>
                </c:pt>
                <c:pt idx="4">
                  <c:v>5314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F1-476E-A319-2A06388A0012}"/>
            </c:ext>
          </c:extLst>
        </c:ser>
        <c:ser>
          <c:idx val="1"/>
          <c:order val="1"/>
          <c:tx>
            <c:strRef>
              <c:f>'Table 10.33'!$S$7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10.33'!$U$7:$Y$7</c:f>
              <c:numCache>
                <c:formatCode>#,##0</c:formatCode>
                <c:ptCount val="5"/>
                <c:pt idx="0">
                  <c:v>3217</c:v>
                </c:pt>
                <c:pt idx="1">
                  <c:v>3338</c:v>
                </c:pt>
                <c:pt idx="2">
                  <c:v>3378</c:v>
                </c:pt>
                <c:pt idx="3">
                  <c:v>3379</c:v>
                </c:pt>
                <c:pt idx="4">
                  <c:v>3643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F1-476E-A319-2A06388A0012}"/>
            </c:ext>
          </c:extLst>
        </c:ser>
        <c:ser>
          <c:idx val="2"/>
          <c:order val="2"/>
          <c:tx>
            <c:strRef>
              <c:f>'Table 10.33'!$S$11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10.33'!$U$11:$Y$11</c:f>
              <c:numCache>
                <c:formatCode>#,##0</c:formatCode>
                <c:ptCount val="5"/>
                <c:pt idx="0">
                  <c:v>3753</c:v>
                </c:pt>
                <c:pt idx="1">
                  <c:v>4079</c:v>
                </c:pt>
                <c:pt idx="2">
                  <c:v>3980</c:v>
                </c:pt>
                <c:pt idx="3">
                  <c:v>4049</c:v>
                </c:pt>
                <c:pt idx="4">
                  <c:v>4392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F1-476E-A319-2A06388A0012}"/>
            </c:ext>
          </c:extLst>
        </c:ser>
        <c:ser>
          <c:idx val="3"/>
          <c:order val="3"/>
          <c:tx>
            <c:strRef>
              <c:f>'Table 10.33'!$S$12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10.33'!$U$12:$Y$12</c:f>
              <c:numCache>
                <c:formatCode>#,##0</c:formatCode>
                <c:ptCount val="5"/>
                <c:pt idx="0">
                  <c:v>884</c:v>
                </c:pt>
                <c:pt idx="1">
                  <c:v>858</c:v>
                </c:pt>
                <c:pt idx="2">
                  <c:v>868</c:v>
                </c:pt>
                <c:pt idx="3">
                  <c:v>852</c:v>
                </c:pt>
                <c:pt idx="4">
                  <c:v>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F1-476E-A319-2A06388A0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10.33'!$S$1</c:f>
              <c:strCache>
                <c:ptCount val="1"/>
                <c:pt idx="0">
                  <c:v>Mid Murray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10.33'!$AB$15:$AB$33</c:f>
              <c:numCache>
                <c:formatCode>0.0%</c:formatCode>
                <c:ptCount val="19"/>
                <c:pt idx="0">
                  <c:v>0.12556053811659193</c:v>
                </c:pt>
                <c:pt idx="1">
                  <c:v>9.9651220727453912E-3</c:v>
                </c:pt>
                <c:pt idx="2">
                  <c:v>8.8855671815313064E-2</c:v>
                </c:pt>
                <c:pt idx="3">
                  <c:v>7.9720976581963126E-3</c:v>
                </c:pt>
                <c:pt idx="4">
                  <c:v>6.8759342301943194E-2</c:v>
                </c:pt>
                <c:pt idx="5">
                  <c:v>2.5909317389138018E-2</c:v>
                </c:pt>
                <c:pt idx="6">
                  <c:v>6.8759342301943194E-2</c:v>
                </c:pt>
                <c:pt idx="7">
                  <c:v>5.7963793389802357E-2</c:v>
                </c:pt>
                <c:pt idx="8">
                  <c:v>6.1783756851021422E-2</c:v>
                </c:pt>
                <c:pt idx="9">
                  <c:v>2.159109782428168E-3</c:v>
                </c:pt>
                <c:pt idx="10">
                  <c:v>2.3418036870951668E-2</c:v>
                </c:pt>
                <c:pt idx="11">
                  <c:v>2.9563195482477992E-2</c:v>
                </c:pt>
                <c:pt idx="12">
                  <c:v>3.0393622321873443E-2</c:v>
                </c:pt>
                <c:pt idx="13">
                  <c:v>7.1250622820129547E-2</c:v>
                </c:pt>
                <c:pt idx="14">
                  <c:v>5.2482976249792396E-2</c:v>
                </c:pt>
                <c:pt idx="15">
                  <c:v>4.3514366384321539E-2</c:v>
                </c:pt>
                <c:pt idx="16">
                  <c:v>8.0385318053479482E-2</c:v>
                </c:pt>
                <c:pt idx="17">
                  <c:v>1.229031722305265E-2</c:v>
                </c:pt>
                <c:pt idx="18">
                  <c:v>3.255273210430161E-2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D1-4644-B7D3-849156272B5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D1-4644-B7D3-849156272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10.33'!$Y$44:$Y$60</c:f>
              <c:numCache>
                <c:formatCode>#,##0</c:formatCode>
                <c:ptCount val="17"/>
                <c:pt idx="0">
                  <c:v>10</c:v>
                </c:pt>
                <c:pt idx="1">
                  <c:v>46</c:v>
                </c:pt>
                <c:pt idx="2">
                  <c:v>145</c:v>
                </c:pt>
                <c:pt idx="3">
                  <c:v>210</c:v>
                </c:pt>
                <c:pt idx="4">
                  <c:v>236</c:v>
                </c:pt>
                <c:pt idx="5">
                  <c:v>203</c:v>
                </c:pt>
                <c:pt idx="6">
                  <c:v>216</c:v>
                </c:pt>
                <c:pt idx="7">
                  <c:v>229</c:v>
                </c:pt>
                <c:pt idx="8">
                  <c:v>314</c:v>
                </c:pt>
                <c:pt idx="9">
                  <c:v>387</c:v>
                </c:pt>
                <c:pt idx="10">
                  <c:v>337</c:v>
                </c:pt>
                <c:pt idx="11">
                  <c:v>256</c:v>
                </c:pt>
                <c:pt idx="12">
                  <c:v>161</c:v>
                </c:pt>
                <c:pt idx="13">
                  <c:v>44</c:v>
                </c:pt>
                <c:pt idx="14">
                  <c:v>25</c:v>
                </c:pt>
                <c:pt idx="15">
                  <c:v>19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D3-43BC-8045-7321CD657D93}"/>
            </c:ext>
          </c:extLst>
        </c:ser>
        <c:ser>
          <c:idx val="1"/>
          <c:order val="1"/>
          <c:tx>
            <c:strRef>
              <c:f>'Table 10.33'!$S$62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10.33'!$Y$63:$Y$79</c:f>
              <c:numCache>
                <c:formatCode>#,##0</c:formatCode>
                <c:ptCount val="17"/>
                <c:pt idx="0">
                  <c:v>4</c:v>
                </c:pt>
                <c:pt idx="1">
                  <c:v>51</c:v>
                </c:pt>
                <c:pt idx="2">
                  <c:v>155</c:v>
                </c:pt>
                <c:pt idx="3">
                  <c:v>178</c:v>
                </c:pt>
                <c:pt idx="4">
                  <c:v>200</c:v>
                </c:pt>
                <c:pt idx="5">
                  <c:v>152</c:v>
                </c:pt>
                <c:pt idx="6">
                  <c:v>184</c:v>
                </c:pt>
                <c:pt idx="7">
                  <c:v>233</c:v>
                </c:pt>
                <c:pt idx="8">
                  <c:v>290</c:v>
                </c:pt>
                <c:pt idx="9">
                  <c:v>318</c:v>
                </c:pt>
                <c:pt idx="10">
                  <c:v>324</c:v>
                </c:pt>
                <c:pt idx="11">
                  <c:v>225</c:v>
                </c:pt>
                <c:pt idx="12">
                  <c:v>111</c:v>
                </c:pt>
                <c:pt idx="13">
                  <c:v>28</c:v>
                </c:pt>
                <c:pt idx="14">
                  <c:v>18</c:v>
                </c:pt>
                <c:pt idx="15">
                  <c:v>4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D3-43BC-8045-7321CD657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10.33'!$Y$83:$Y$90</c:f>
              <c:numCache>
                <c:formatCode>#,##0</c:formatCode>
                <c:ptCount val="8"/>
                <c:pt idx="0">
                  <c:v>153</c:v>
                </c:pt>
                <c:pt idx="1">
                  <c:v>95</c:v>
                </c:pt>
                <c:pt idx="2">
                  <c:v>315</c:v>
                </c:pt>
                <c:pt idx="3">
                  <c:v>73</c:v>
                </c:pt>
                <c:pt idx="4">
                  <c:v>44</c:v>
                </c:pt>
                <c:pt idx="5">
                  <c:v>62</c:v>
                </c:pt>
                <c:pt idx="6">
                  <c:v>271</c:v>
                </c:pt>
                <c:pt idx="7">
                  <c:v>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1B-43D4-AD2E-396E539046E3}"/>
            </c:ext>
          </c:extLst>
        </c:ser>
        <c:ser>
          <c:idx val="1"/>
          <c:order val="1"/>
          <c:tx>
            <c:strRef>
              <c:f>'Table 10.33'!$S$92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10.33'!$Y$93:$Y$100</c:f>
              <c:numCache>
                <c:formatCode>#,##0</c:formatCode>
                <c:ptCount val="8"/>
                <c:pt idx="0">
                  <c:v>97</c:v>
                </c:pt>
                <c:pt idx="1">
                  <c:v>205</c:v>
                </c:pt>
                <c:pt idx="2">
                  <c:v>77</c:v>
                </c:pt>
                <c:pt idx="3">
                  <c:v>266</c:v>
                </c:pt>
                <c:pt idx="4">
                  <c:v>235</c:v>
                </c:pt>
                <c:pt idx="5">
                  <c:v>181</c:v>
                </c:pt>
                <c:pt idx="6">
                  <c:v>32</c:v>
                </c:pt>
                <c:pt idx="7">
                  <c:v>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1B-43D4-AD2E-396E53904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10.33'!$S$1</c:f>
              <c:strCache>
                <c:ptCount val="1"/>
                <c:pt idx="0">
                  <c:v>Mid Murray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10.33'!$U$8:$Y$8</c:f>
              <c:numCache>
                <c:formatCode>#,##0</c:formatCode>
                <c:ptCount val="5"/>
                <c:pt idx="0">
                  <c:v>30954</c:v>
                </c:pt>
                <c:pt idx="1">
                  <c:v>29187.21</c:v>
                </c:pt>
                <c:pt idx="2">
                  <c:v>31065.3</c:v>
                </c:pt>
                <c:pt idx="3">
                  <c:v>33068.400000000001</c:v>
                </c:pt>
                <c:pt idx="4">
                  <c:v>33872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B9-4062-B8F5-780EB965000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B9-4062-B8F5-780EB9650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10.33'!$T$4:$Z$4</c:f>
              <c:numCache>
                <c:formatCode>#,##0</c:formatCode>
                <c:ptCount val="7"/>
                <c:pt idx="0">
                  <c:v>4492</c:v>
                </c:pt>
                <c:pt idx="1">
                  <c:v>4636</c:v>
                </c:pt>
                <c:pt idx="2">
                  <c:v>4933</c:v>
                </c:pt>
                <c:pt idx="3">
                  <c:v>4846</c:v>
                </c:pt>
                <c:pt idx="4">
                  <c:v>4900</c:v>
                </c:pt>
                <c:pt idx="5">
                  <c:v>5314</c:v>
                </c:pt>
                <c:pt idx="6">
                  <c:v>6025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7D-48FD-874E-DEF44443A5DC}"/>
            </c:ext>
          </c:extLst>
        </c:ser>
        <c:ser>
          <c:idx val="1"/>
          <c:order val="1"/>
          <c:tx>
            <c:strRef>
              <c:f>'Table 10.33'!$S$7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10.33'!$T$7:$Z$7</c:f>
              <c:numCache>
                <c:formatCode>#,##0</c:formatCode>
                <c:ptCount val="7"/>
                <c:pt idx="0">
                  <c:v>3093</c:v>
                </c:pt>
                <c:pt idx="1">
                  <c:v>3217</c:v>
                </c:pt>
                <c:pt idx="2">
                  <c:v>3338</c:v>
                </c:pt>
                <c:pt idx="3">
                  <c:v>3378</c:v>
                </c:pt>
                <c:pt idx="4">
                  <c:v>3379</c:v>
                </c:pt>
                <c:pt idx="5">
                  <c:v>3643</c:v>
                </c:pt>
                <c:pt idx="6">
                  <c:v>4110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7D-48FD-874E-DEF44443A5DC}"/>
            </c:ext>
          </c:extLst>
        </c:ser>
        <c:ser>
          <c:idx val="2"/>
          <c:order val="2"/>
          <c:tx>
            <c:strRef>
              <c:f>'Table 10.33'!$S$11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10.33'!$T$11:$Z$11</c:f>
              <c:numCache>
                <c:formatCode>#,##0</c:formatCode>
                <c:ptCount val="7"/>
                <c:pt idx="0">
                  <c:v>3657</c:v>
                </c:pt>
                <c:pt idx="1">
                  <c:v>3753</c:v>
                </c:pt>
                <c:pt idx="2">
                  <c:v>4079</c:v>
                </c:pt>
                <c:pt idx="3">
                  <c:v>3980</c:v>
                </c:pt>
                <c:pt idx="4">
                  <c:v>4049</c:v>
                </c:pt>
                <c:pt idx="5">
                  <c:v>4392</c:v>
                </c:pt>
                <c:pt idx="6">
                  <c:v>4952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7D-48FD-874E-DEF44443A5DC}"/>
            </c:ext>
          </c:extLst>
        </c:ser>
        <c:ser>
          <c:idx val="3"/>
          <c:order val="3"/>
          <c:tx>
            <c:strRef>
              <c:f>'Table 10.33'!$S$12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10.33'!$T$12:$Z$12</c:f>
              <c:numCache>
                <c:formatCode>#,##0</c:formatCode>
                <c:ptCount val="7"/>
                <c:pt idx="0">
                  <c:v>840</c:v>
                </c:pt>
                <c:pt idx="1">
                  <c:v>884</c:v>
                </c:pt>
                <c:pt idx="2">
                  <c:v>858</c:v>
                </c:pt>
                <c:pt idx="3">
                  <c:v>868</c:v>
                </c:pt>
                <c:pt idx="4">
                  <c:v>852</c:v>
                </c:pt>
                <c:pt idx="5">
                  <c:v>922</c:v>
                </c:pt>
                <c:pt idx="6">
                  <c:v>1068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7D-48FD-874E-DEF44443A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10.33'!$S$1</c:f>
              <c:strCache>
                <c:ptCount val="1"/>
                <c:pt idx="0">
                  <c:v>Mid Murray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10.33'!$AB$15:$AB$33</c:f>
              <c:numCache>
                <c:formatCode>0.0%</c:formatCode>
                <c:ptCount val="19"/>
                <c:pt idx="0">
                  <c:v>0.12556053811659193</c:v>
                </c:pt>
                <c:pt idx="1">
                  <c:v>9.9651220727453912E-3</c:v>
                </c:pt>
                <c:pt idx="2">
                  <c:v>8.8855671815313064E-2</c:v>
                </c:pt>
                <c:pt idx="3">
                  <c:v>7.9720976581963126E-3</c:v>
                </c:pt>
                <c:pt idx="4">
                  <c:v>6.8759342301943194E-2</c:v>
                </c:pt>
                <c:pt idx="5">
                  <c:v>2.5909317389138018E-2</c:v>
                </c:pt>
                <c:pt idx="6">
                  <c:v>6.8759342301943194E-2</c:v>
                </c:pt>
                <c:pt idx="7">
                  <c:v>5.7963793389802357E-2</c:v>
                </c:pt>
                <c:pt idx="8">
                  <c:v>6.1783756851021422E-2</c:v>
                </c:pt>
                <c:pt idx="9">
                  <c:v>2.159109782428168E-3</c:v>
                </c:pt>
                <c:pt idx="10">
                  <c:v>2.3418036870951668E-2</c:v>
                </c:pt>
                <c:pt idx="11">
                  <c:v>2.9563195482477992E-2</c:v>
                </c:pt>
                <c:pt idx="12">
                  <c:v>3.0393622321873443E-2</c:v>
                </c:pt>
                <c:pt idx="13">
                  <c:v>7.1250622820129547E-2</c:v>
                </c:pt>
                <c:pt idx="14">
                  <c:v>5.2482976249792396E-2</c:v>
                </c:pt>
                <c:pt idx="15">
                  <c:v>4.3514366384321539E-2</c:v>
                </c:pt>
                <c:pt idx="16">
                  <c:v>8.0385318053479482E-2</c:v>
                </c:pt>
                <c:pt idx="17">
                  <c:v>1.229031722305265E-2</c:v>
                </c:pt>
                <c:pt idx="18">
                  <c:v>3.255273210430161E-2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CC-4291-B30D-6A84A4BED09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CC-4291-B30D-6A84A4BED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10.33'!$Z$44:$Z$60</c:f>
              <c:numCache>
                <c:formatCode>#,##0</c:formatCode>
                <c:ptCount val="17"/>
                <c:pt idx="0">
                  <c:v>7</c:v>
                </c:pt>
                <c:pt idx="1">
                  <c:v>73</c:v>
                </c:pt>
                <c:pt idx="2">
                  <c:v>141</c:v>
                </c:pt>
                <c:pt idx="3">
                  <c:v>209</c:v>
                </c:pt>
                <c:pt idx="4">
                  <c:v>251</c:v>
                </c:pt>
                <c:pt idx="5">
                  <c:v>233</c:v>
                </c:pt>
                <c:pt idx="6">
                  <c:v>229</c:v>
                </c:pt>
                <c:pt idx="7">
                  <c:v>246</c:v>
                </c:pt>
                <c:pt idx="8">
                  <c:v>374</c:v>
                </c:pt>
                <c:pt idx="9">
                  <c:v>447</c:v>
                </c:pt>
                <c:pt idx="10">
                  <c:v>382</c:v>
                </c:pt>
                <c:pt idx="11">
                  <c:v>304</c:v>
                </c:pt>
                <c:pt idx="12">
                  <c:v>211</c:v>
                </c:pt>
                <c:pt idx="13">
                  <c:v>68</c:v>
                </c:pt>
                <c:pt idx="14">
                  <c:v>30</c:v>
                </c:pt>
                <c:pt idx="15">
                  <c:v>12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98-4EDC-B76F-805DA692EB53}"/>
            </c:ext>
          </c:extLst>
        </c:ser>
        <c:ser>
          <c:idx val="1"/>
          <c:order val="1"/>
          <c:tx>
            <c:strRef>
              <c:f>'Table 10.33'!$S$62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10.33'!$Z$63:$Z$79</c:f>
              <c:numCache>
                <c:formatCode>#,##0</c:formatCode>
                <c:ptCount val="17"/>
                <c:pt idx="0">
                  <c:v>3</c:v>
                </c:pt>
                <c:pt idx="1">
                  <c:v>55</c:v>
                </c:pt>
                <c:pt idx="2">
                  <c:v>193</c:v>
                </c:pt>
                <c:pt idx="3">
                  <c:v>235</c:v>
                </c:pt>
                <c:pt idx="4">
                  <c:v>199</c:v>
                </c:pt>
                <c:pt idx="5">
                  <c:v>174</c:v>
                </c:pt>
                <c:pt idx="6">
                  <c:v>210</c:v>
                </c:pt>
                <c:pt idx="7">
                  <c:v>225</c:v>
                </c:pt>
                <c:pt idx="8">
                  <c:v>335</c:v>
                </c:pt>
                <c:pt idx="9">
                  <c:v>315</c:v>
                </c:pt>
                <c:pt idx="10">
                  <c:v>333</c:v>
                </c:pt>
                <c:pt idx="11">
                  <c:v>253</c:v>
                </c:pt>
                <c:pt idx="12">
                  <c:v>125</c:v>
                </c:pt>
                <c:pt idx="13">
                  <c:v>45</c:v>
                </c:pt>
                <c:pt idx="14">
                  <c:v>23</c:v>
                </c:pt>
                <c:pt idx="15">
                  <c:v>3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98-4EDC-B76F-805DA692E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10.33'!$Z$83:$Z$90</c:f>
              <c:numCache>
                <c:formatCode>#,##0</c:formatCode>
                <c:ptCount val="8"/>
                <c:pt idx="0">
                  <c:v>188</c:v>
                </c:pt>
                <c:pt idx="1">
                  <c:v>96</c:v>
                </c:pt>
                <c:pt idx="2">
                  <c:v>353</c:v>
                </c:pt>
                <c:pt idx="3">
                  <c:v>83</c:v>
                </c:pt>
                <c:pt idx="4">
                  <c:v>48</c:v>
                </c:pt>
                <c:pt idx="5">
                  <c:v>71</c:v>
                </c:pt>
                <c:pt idx="6">
                  <c:v>314</c:v>
                </c:pt>
                <c:pt idx="7">
                  <c:v>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D4-49DB-9C5E-FED985805E2B}"/>
            </c:ext>
          </c:extLst>
        </c:ser>
        <c:ser>
          <c:idx val="1"/>
          <c:order val="1"/>
          <c:tx>
            <c:strRef>
              <c:f>'Table 10.33'!$S$92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10.33'!$Z$93:$Z$100</c:f>
              <c:numCache>
                <c:formatCode>#,##0</c:formatCode>
                <c:ptCount val="8"/>
                <c:pt idx="0">
                  <c:v>120</c:v>
                </c:pt>
                <c:pt idx="1">
                  <c:v>229</c:v>
                </c:pt>
                <c:pt idx="2">
                  <c:v>86</c:v>
                </c:pt>
                <c:pt idx="3">
                  <c:v>303</c:v>
                </c:pt>
                <c:pt idx="4">
                  <c:v>233</c:v>
                </c:pt>
                <c:pt idx="5">
                  <c:v>181</c:v>
                </c:pt>
                <c:pt idx="6">
                  <c:v>23</c:v>
                </c:pt>
                <c:pt idx="7">
                  <c:v>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D4-49DB-9C5E-FED985805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10.4'!$Y$44:$Y$60</c:f>
              <c:numCache>
                <c:formatCode>#,##0</c:formatCode>
                <c:ptCount val="17"/>
                <c:pt idx="0">
                  <c:v>14</c:v>
                </c:pt>
                <c:pt idx="1">
                  <c:v>140</c:v>
                </c:pt>
                <c:pt idx="2">
                  <c:v>444</c:v>
                </c:pt>
                <c:pt idx="3">
                  <c:v>646</c:v>
                </c:pt>
                <c:pt idx="4">
                  <c:v>707</c:v>
                </c:pt>
                <c:pt idx="5">
                  <c:v>633</c:v>
                </c:pt>
                <c:pt idx="6">
                  <c:v>697</c:v>
                </c:pt>
                <c:pt idx="7">
                  <c:v>731</c:v>
                </c:pt>
                <c:pt idx="8">
                  <c:v>909</c:v>
                </c:pt>
                <c:pt idx="9">
                  <c:v>873</c:v>
                </c:pt>
                <c:pt idx="10">
                  <c:v>856</c:v>
                </c:pt>
                <c:pt idx="11">
                  <c:v>728</c:v>
                </c:pt>
                <c:pt idx="12">
                  <c:v>422</c:v>
                </c:pt>
                <c:pt idx="13">
                  <c:v>204</c:v>
                </c:pt>
                <c:pt idx="14">
                  <c:v>87</c:v>
                </c:pt>
                <c:pt idx="15">
                  <c:v>45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69-41CD-B4BC-B80CE0F58597}"/>
            </c:ext>
          </c:extLst>
        </c:ser>
        <c:ser>
          <c:idx val="1"/>
          <c:order val="1"/>
          <c:tx>
            <c:strRef>
              <c:f>'Table 10.4'!$S$62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10.4'!$Y$63:$Y$79</c:f>
              <c:numCache>
                <c:formatCode>#,##0</c:formatCode>
                <c:ptCount val="17"/>
                <c:pt idx="0">
                  <c:v>10</c:v>
                </c:pt>
                <c:pt idx="1">
                  <c:v>193</c:v>
                </c:pt>
                <c:pt idx="2">
                  <c:v>499</c:v>
                </c:pt>
                <c:pt idx="3">
                  <c:v>578</c:v>
                </c:pt>
                <c:pt idx="4">
                  <c:v>611</c:v>
                </c:pt>
                <c:pt idx="5">
                  <c:v>604</c:v>
                </c:pt>
                <c:pt idx="6">
                  <c:v>624</c:v>
                </c:pt>
                <c:pt idx="7">
                  <c:v>816</c:v>
                </c:pt>
                <c:pt idx="8">
                  <c:v>949</c:v>
                </c:pt>
                <c:pt idx="9">
                  <c:v>885</c:v>
                </c:pt>
                <c:pt idx="10">
                  <c:v>1012</c:v>
                </c:pt>
                <c:pt idx="11">
                  <c:v>733</c:v>
                </c:pt>
                <c:pt idx="12">
                  <c:v>353</c:v>
                </c:pt>
                <c:pt idx="13">
                  <c:v>126</c:v>
                </c:pt>
                <c:pt idx="14">
                  <c:v>87</c:v>
                </c:pt>
                <c:pt idx="15">
                  <c:v>30</c:v>
                </c:pt>
                <c:pt idx="16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69-41CD-B4BC-B80CE0F58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10.33'!$S$1</c:f>
              <c:strCache>
                <c:ptCount val="1"/>
                <c:pt idx="0">
                  <c:v>Mid Murray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10.33'!$T$8:$Z$8</c:f>
              <c:numCache>
                <c:formatCode>#,##0</c:formatCode>
                <c:ptCount val="7"/>
                <c:pt idx="0">
                  <c:v>29076.86</c:v>
                </c:pt>
                <c:pt idx="1">
                  <c:v>30954</c:v>
                </c:pt>
                <c:pt idx="2">
                  <c:v>29187.21</c:v>
                </c:pt>
                <c:pt idx="3">
                  <c:v>31065.3</c:v>
                </c:pt>
                <c:pt idx="4">
                  <c:v>33068.400000000001</c:v>
                </c:pt>
                <c:pt idx="5">
                  <c:v>33872</c:v>
                </c:pt>
                <c:pt idx="6">
                  <c:v>35238.21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FB-436E-936B-6B12E460162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FB-436E-936B-6B12E4601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10.34'!$U$4:$Y$4</c:f>
              <c:numCache>
                <c:formatCode>#,##0</c:formatCode>
                <c:ptCount val="5"/>
                <c:pt idx="0">
                  <c:v>50420</c:v>
                </c:pt>
                <c:pt idx="1">
                  <c:v>50429</c:v>
                </c:pt>
                <c:pt idx="2">
                  <c:v>49855</c:v>
                </c:pt>
                <c:pt idx="3">
                  <c:v>48690</c:v>
                </c:pt>
                <c:pt idx="4">
                  <c:v>49845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5D-44F8-A36F-A33D8202B05E}"/>
            </c:ext>
          </c:extLst>
        </c:ser>
        <c:ser>
          <c:idx val="1"/>
          <c:order val="1"/>
          <c:tx>
            <c:strRef>
              <c:f>'Table 10.34'!$S$7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10.34'!$U$7:$Y$7</c:f>
              <c:numCache>
                <c:formatCode>#,##0</c:formatCode>
                <c:ptCount val="5"/>
                <c:pt idx="0">
                  <c:v>36583</c:v>
                </c:pt>
                <c:pt idx="1">
                  <c:v>36696</c:v>
                </c:pt>
                <c:pt idx="2">
                  <c:v>36275</c:v>
                </c:pt>
                <c:pt idx="3">
                  <c:v>35933</c:v>
                </c:pt>
                <c:pt idx="4">
                  <c:v>36068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5D-44F8-A36F-A33D8202B05E}"/>
            </c:ext>
          </c:extLst>
        </c:ser>
        <c:ser>
          <c:idx val="2"/>
          <c:order val="2"/>
          <c:tx>
            <c:strRef>
              <c:f>'Table 10.34'!$S$11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10.34'!$U$11:$Y$11</c:f>
              <c:numCache>
                <c:formatCode>#,##0</c:formatCode>
                <c:ptCount val="5"/>
                <c:pt idx="0">
                  <c:v>44829</c:v>
                </c:pt>
                <c:pt idx="1">
                  <c:v>44873</c:v>
                </c:pt>
                <c:pt idx="2">
                  <c:v>44458</c:v>
                </c:pt>
                <c:pt idx="3">
                  <c:v>43327</c:v>
                </c:pt>
                <c:pt idx="4">
                  <c:v>44414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5D-44F8-A36F-A33D8202B05E}"/>
            </c:ext>
          </c:extLst>
        </c:ser>
        <c:ser>
          <c:idx val="3"/>
          <c:order val="3"/>
          <c:tx>
            <c:strRef>
              <c:f>'Table 10.34'!$S$12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10.34'!$U$12:$Y$12</c:f>
              <c:numCache>
                <c:formatCode>#,##0</c:formatCode>
                <c:ptCount val="5"/>
                <c:pt idx="0">
                  <c:v>5592</c:v>
                </c:pt>
                <c:pt idx="1">
                  <c:v>5559</c:v>
                </c:pt>
                <c:pt idx="2">
                  <c:v>5400</c:v>
                </c:pt>
                <c:pt idx="3">
                  <c:v>5363</c:v>
                </c:pt>
                <c:pt idx="4">
                  <c:v>5431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5D-44F8-A36F-A33D8202B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10.34'!$S$1</c:f>
              <c:strCache>
                <c:ptCount val="1"/>
                <c:pt idx="0">
                  <c:v>Mitcham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10.34'!$AB$15:$AB$33</c:f>
              <c:numCache>
                <c:formatCode>0.0%</c:formatCode>
                <c:ptCount val="19"/>
                <c:pt idx="0">
                  <c:v>7.7100700559664982E-3</c:v>
                </c:pt>
                <c:pt idx="1">
                  <c:v>7.1425775899182026E-3</c:v>
                </c:pt>
                <c:pt idx="2">
                  <c:v>4.2620641070799575E-2</c:v>
                </c:pt>
                <c:pt idx="3">
                  <c:v>8.0623067590309579E-3</c:v>
                </c:pt>
                <c:pt idx="4">
                  <c:v>5.0663379124104735E-2</c:v>
                </c:pt>
                <c:pt idx="5">
                  <c:v>2.7161363547414975E-2</c:v>
                </c:pt>
                <c:pt idx="6">
                  <c:v>7.8450941254745415E-2</c:v>
                </c:pt>
                <c:pt idx="7">
                  <c:v>6.5281202301279789E-2</c:v>
                </c:pt>
                <c:pt idx="8">
                  <c:v>1.9470862197174279E-2</c:v>
                </c:pt>
                <c:pt idx="9">
                  <c:v>1.5126609526045947E-2</c:v>
                </c:pt>
                <c:pt idx="10">
                  <c:v>3.5889006301123245E-2</c:v>
                </c:pt>
                <c:pt idx="11">
                  <c:v>1.7944503150561623E-2</c:v>
                </c:pt>
                <c:pt idx="12">
                  <c:v>8.7491683300066528E-2</c:v>
                </c:pt>
                <c:pt idx="13">
                  <c:v>7.0016829086924193E-2</c:v>
                </c:pt>
                <c:pt idx="14">
                  <c:v>7.2071543188133538E-2</c:v>
                </c:pt>
                <c:pt idx="15">
                  <c:v>0.13150170247739815</c:v>
                </c:pt>
                <c:pt idx="16">
                  <c:v>0.16177449023521584</c:v>
                </c:pt>
                <c:pt idx="17">
                  <c:v>2.3482446870963954E-2</c:v>
                </c:pt>
                <c:pt idx="18">
                  <c:v>3.2425345387656061E-2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46-4767-94BD-C0139C5D09E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46-4767-94BD-C0139C5D09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10.34'!$Y$44:$Y$60</c:f>
              <c:numCache>
                <c:formatCode>#,##0</c:formatCode>
                <c:ptCount val="17"/>
                <c:pt idx="0">
                  <c:v>16</c:v>
                </c:pt>
                <c:pt idx="1">
                  <c:v>357</c:v>
                </c:pt>
                <c:pt idx="2">
                  <c:v>1348</c:v>
                </c:pt>
                <c:pt idx="3">
                  <c:v>2218</c:v>
                </c:pt>
                <c:pt idx="4">
                  <c:v>2412</c:v>
                </c:pt>
                <c:pt idx="5">
                  <c:v>2331</c:v>
                </c:pt>
                <c:pt idx="6">
                  <c:v>2452</c:v>
                </c:pt>
                <c:pt idx="7">
                  <c:v>2536</c:v>
                </c:pt>
                <c:pt idx="8">
                  <c:v>2550</c:v>
                </c:pt>
                <c:pt idx="9">
                  <c:v>2355</c:v>
                </c:pt>
                <c:pt idx="10">
                  <c:v>2276</c:v>
                </c:pt>
                <c:pt idx="11">
                  <c:v>1571</c:v>
                </c:pt>
                <c:pt idx="12">
                  <c:v>990</c:v>
                </c:pt>
                <c:pt idx="13">
                  <c:v>478</c:v>
                </c:pt>
                <c:pt idx="14">
                  <c:v>159</c:v>
                </c:pt>
                <c:pt idx="15">
                  <c:v>96</c:v>
                </c:pt>
                <c:pt idx="16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CA-4B0F-B7AF-050CB399CC05}"/>
            </c:ext>
          </c:extLst>
        </c:ser>
        <c:ser>
          <c:idx val="1"/>
          <c:order val="1"/>
          <c:tx>
            <c:strRef>
              <c:f>'Table 10.34'!$S$62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10.34'!$Y$63:$Y$79</c:f>
              <c:numCache>
                <c:formatCode>#,##0</c:formatCode>
                <c:ptCount val="17"/>
                <c:pt idx="0">
                  <c:v>21</c:v>
                </c:pt>
                <c:pt idx="1">
                  <c:v>451</c:v>
                </c:pt>
                <c:pt idx="2">
                  <c:v>1717</c:v>
                </c:pt>
                <c:pt idx="3">
                  <c:v>2381</c:v>
                </c:pt>
                <c:pt idx="4">
                  <c:v>2496</c:v>
                </c:pt>
                <c:pt idx="5">
                  <c:v>2408</c:v>
                </c:pt>
                <c:pt idx="6">
                  <c:v>2523</c:v>
                </c:pt>
                <c:pt idx="7">
                  <c:v>2603</c:v>
                </c:pt>
                <c:pt idx="8">
                  <c:v>2864</c:v>
                </c:pt>
                <c:pt idx="9">
                  <c:v>2723</c:v>
                </c:pt>
                <c:pt idx="10">
                  <c:v>2340</c:v>
                </c:pt>
                <c:pt idx="11">
                  <c:v>1580</c:v>
                </c:pt>
                <c:pt idx="12">
                  <c:v>850</c:v>
                </c:pt>
                <c:pt idx="13">
                  <c:v>345</c:v>
                </c:pt>
                <c:pt idx="14">
                  <c:v>151</c:v>
                </c:pt>
                <c:pt idx="15">
                  <c:v>89</c:v>
                </c:pt>
                <c:pt idx="16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CA-4B0F-B7AF-050CB399C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10.34'!$Y$83:$Y$90</c:f>
              <c:numCache>
                <c:formatCode>#,##0</c:formatCode>
                <c:ptCount val="8"/>
                <c:pt idx="0">
                  <c:v>2546</c:v>
                </c:pt>
                <c:pt idx="1">
                  <c:v>4593</c:v>
                </c:pt>
                <c:pt idx="2">
                  <c:v>2049</c:v>
                </c:pt>
                <c:pt idx="3">
                  <c:v>1231</c:v>
                </c:pt>
                <c:pt idx="4">
                  <c:v>1079</c:v>
                </c:pt>
                <c:pt idx="5">
                  <c:v>954</c:v>
                </c:pt>
                <c:pt idx="6">
                  <c:v>562</c:v>
                </c:pt>
                <c:pt idx="7">
                  <c:v>1108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92-4886-B469-CBE4CD311CD0}"/>
            </c:ext>
          </c:extLst>
        </c:ser>
        <c:ser>
          <c:idx val="1"/>
          <c:order val="1"/>
          <c:tx>
            <c:strRef>
              <c:f>'Table 10.34'!$S$92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10.34'!$Y$93:$Y$100</c:f>
              <c:numCache>
                <c:formatCode>#,##0</c:formatCode>
                <c:ptCount val="8"/>
                <c:pt idx="0">
                  <c:v>1546</c:v>
                </c:pt>
                <c:pt idx="1">
                  <c:v>5887</c:v>
                </c:pt>
                <c:pt idx="2">
                  <c:v>438</c:v>
                </c:pt>
                <c:pt idx="3">
                  <c:v>2159</c:v>
                </c:pt>
                <c:pt idx="4">
                  <c:v>3206</c:v>
                </c:pt>
                <c:pt idx="5">
                  <c:v>1429</c:v>
                </c:pt>
                <c:pt idx="6">
                  <c:v>56</c:v>
                </c:pt>
                <c:pt idx="7">
                  <c:v>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92-4886-B469-CBE4CD311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10.34'!$S$1</c:f>
              <c:strCache>
                <c:ptCount val="1"/>
                <c:pt idx="0">
                  <c:v>Mitcham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10.34'!$U$8:$Y$8</c:f>
              <c:numCache>
                <c:formatCode>#,##0</c:formatCode>
                <c:ptCount val="5"/>
                <c:pt idx="0">
                  <c:v>40165</c:v>
                </c:pt>
                <c:pt idx="1">
                  <c:v>40026</c:v>
                </c:pt>
                <c:pt idx="2">
                  <c:v>41076</c:v>
                </c:pt>
                <c:pt idx="3">
                  <c:v>43137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82-4B0A-B456-E309E354B06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82-4B0A-B456-E309E354B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10.34'!$T$4:$Z$4</c:f>
              <c:numCache>
                <c:formatCode>#,##0</c:formatCode>
                <c:ptCount val="7"/>
                <c:pt idx="0">
                  <c:v>50099</c:v>
                </c:pt>
                <c:pt idx="1">
                  <c:v>50420</c:v>
                </c:pt>
                <c:pt idx="2">
                  <c:v>50429</c:v>
                </c:pt>
                <c:pt idx="3">
                  <c:v>49855</c:v>
                </c:pt>
                <c:pt idx="4">
                  <c:v>48690</c:v>
                </c:pt>
                <c:pt idx="5">
                  <c:v>49845</c:v>
                </c:pt>
                <c:pt idx="6">
                  <c:v>51102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5C-4859-9508-A7E7E6D377A8}"/>
            </c:ext>
          </c:extLst>
        </c:ser>
        <c:ser>
          <c:idx val="1"/>
          <c:order val="1"/>
          <c:tx>
            <c:strRef>
              <c:f>'Table 10.34'!$S$7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10.34'!$T$7:$Z$7</c:f>
              <c:numCache>
                <c:formatCode>#,##0</c:formatCode>
                <c:ptCount val="7"/>
                <c:pt idx="0">
                  <c:v>36488</c:v>
                </c:pt>
                <c:pt idx="1">
                  <c:v>36583</c:v>
                </c:pt>
                <c:pt idx="2">
                  <c:v>36696</c:v>
                </c:pt>
                <c:pt idx="3">
                  <c:v>36275</c:v>
                </c:pt>
                <c:pt idx="4">
                  <c:v>35933</c:v>
                </c:pt>
                <c:pt idx="5">
                  <c:v>36068</c:v>
                </c:pt>
                <c:pt idx="6">
                  <c:v>36613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5C-4859-9508-A7E7E6D377A8}"/>
            </c:ext>
          </c:extLst>
        </c:ser>
        <c:ser>
          <c:idx val="2"/>
          <c:order val="2"/>
          <c:tx>
            <c:strRef>
              <c:f>'Table 10.34'!$S$11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10.34'!$T$11:$Z$11</c:f>
              <c:numCache>
                <c:formatCode>#,##0</c:formatCode>
                <c:ptCount val="7"/>
                <c:pt idx="0">
                  <c:v>44372</c:v>
                </c:pt>
                <c:pt idx="1">
                  <c:v>44829</c:v>
                </c:pt>
                <c:pt idx="2">
                  <c:v>44873</c:v>
                </c:pt>
                <c:pt idx="3">
                  <c:v>44458</c:v>
                </c:pt>
                <c:pt idx="4">
                  <c:v>43327</c:v>
                </c:pt>
                <c:pt idx="5">
                  <c:v>44414</c:v>
                </c:pt>
                <c:pt idx="6">
                  <c:v>45562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5C-4859-9508-A7E7E6D377A8}"/>
            </c:ext>
          </c:extLst>
        </c:ser>
        <c:ser>
          <c:idx val="3"/>
          <c:order val="3"/>
          <c:tx>
            <c:strRef>
              <c:f>'Table 10.34'!$S$12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10.34'!$T$12:$Z$12</c:f>
              <c:numCache>
                <c:formatCode>#,##0</c:formatCode>
                <c:ptCount val="7"/>
                <c:pt idx="0">
                  <c:v>5724</c:v>
                </c:pt>
                <c:pt idx="1">
                  <c:v>5592</c:v>
                </c:pt>
                <c:pt idx="2">
                  <c:v>5559</c:v>
                </c:pt>
                <c:pt idx="3">
                  <c:v>5400</c:v>
                </c:pt>
                <c:pt idx="4">
                  <c:v>5363</c:v>
                </c:pt>
                <c:pt idx="5">
                  <c:v>5431</c:v>
                </c:pt>
                <c:pt idx="6">
                  <c:v>5541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5C-4859-9508-A7E7E6D37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10.34'!$S$1</c:f>
              <c:strCache>
                <c:ptCount val="1"/>
                <c:pt idx="0">
                  <c:v>Mitcham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10.34'!$AB$15:$AB$33</c:f>
              <c:numCache>
                <c:formatCode>0.0%</c:formatCode>
                <c:ptCount val="19"/>
                <c:pt idx="0">
                  <c:v>7.7100700559664982E-3</c:v>
                </c:pt>
                <c:pt idx="1">
                  <c:v>7.1425775899182026E-3</c:v>
                </c:pt>
                <c:pt idx="2">
                  <c:v>4.2620641070799575E-2</c:v>
                </c:pt>
                <c:pt idx="3">
                  <c:v>8.0623067590309579E-3</c:v>
                </c:pt>
                <c:pt idx="4">
                  <c:v>5.0663379124104735E-2</c:v>
                </c:pt>
                <c:pt idx="5">
                  <c:v>2.7161363547414975E-2</c:v>
                </c:pt>
                <c:pt idx="6">
                  <c:v>7.8450941254745415E-2</c:v>
                </c:pt>
                <c:pt idx="7">
                  <c:v>6.5281202301279789E-2</c:v>
                </c:pt>
                <c:pt idx="8">
                  <c:v>1.9470862197174279E-2</c:v>
                </c:pt>
                <c:pt idx="9">
                  <c:v>1.5126609526045947E-2</c:v>
                </c:pt>
                <c:pt idx="10">
                  <c:v>3.5889006301123245E-2</c:v>
                </c:pt>
                <c:pt idx="11">
                  <c:v>1.7944503150561623E-2</c:v>
                </c:pt>
                <c:pt idx="12">
                  <c:v>8.7491683300066528E-2</c:v>
                </c:pt>
                <c:pt idx="13">
                  <c:v>7.0016829086924193E-2</c:v>
                </c:pt>
                <c:pt idx="14">
                  <c:v>7.2071543188133538E-2</c:v>
                </c:pt>
                <c:pt idx="15">
                  <c:v>0.13150170247739815</c:v>
                </c:pt>
                <c:pt idx="16">
                  <c:v>0.16177449023521584</c:v>
                </c:pt>
                <c:pt idx="17">
                  <c:v>2.3482446870963954E-2</c:v>
                </c:pt>
                <c:pt idx="18">
                  <c:v>3.2425345387656061E-2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7E-46C0-8046-9FBDBF6F98A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7E-46C0-8046-9FBDBF6F9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10.34'!$Z$44:$Z$60</c:f>
              <c:numCache>
                <c:formatCode>#,##0</c:formatCode>
                <c:ptCount val="17"/>
                <c:pt idx="0">
                  <c:v>10</c:v>
                </c:pt>
                <c:pt idx="1">
                  <c:v>362</c:v>
                </c:pt>
                <c:pt idx="2">
                  <c:v>1467</c:v>
                </c:pt>
                <c:pt idx="3">
                  <c:v>2277</c:v>
                </c:pt>
                <c:pt idx="4">
                  <c:v>2591</c:v>
                </c:pt>
                <c:pt idx="5">
                  <c:v>2247</c:v>
                </c:pt>
                <c:pt idx="6">
                  <c:v>2487</c:v>
                </c:pt>
                <c:pt idx="7">
                  <c:v>2603</c:v>
                </c:pt>
                <c:pt idx="8">
                  <c:v>2661</c:v>
                </c:pt>
                <c:pt idx="9">
                  <c:v>2247</c:v>
                </c:pt>
                <c:pt idx="10">
                  <c:v>2231</c:v>
                </c:pt>
                <c:pt idx="11">
                  <c:v>1647</c:v>
                </c:pt>
                <c:pt idx="12">
                  <c:v>935</c:v>
                </c:pt>
                <c:pt idx="13">
                  <c:v>465</c:v>
                </c:pt>
                <c:pt idx="14">
                  <c:v>189</c:v>
                </c:pt>
                <c:pt idx="15">
                  <c:v>87</c:v>
                </c:pt>
                <c:pt idx="16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3E-4752-8077-55E26FEFCB90}"/>
            </c:ext>
          </c:extLst>
        </c:ser>
        <c:ser>
          <c:idx val="1"/>
          <c:order val="1"/>
          <c:tx>
            <c:strRef>
              <c:f>'Table 10.34'!$S$62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10.34'!$Z$63:$Z$79</c:f>
              <c:numCache>
                <c:formatCode>#,##0</c:formatCode>
                <c:ptCount val="17"/>
                <c:pt idx="0">
                  <c:v>17</c:v>
                </c:pt>
                <c:pt idx="1">
                  <c:v>486</c:v>
                </c:pt>
                <c:pt idx="2">
                  <c:v>1743</c:v>
                </c:pt>
                <c:pt idx="3">
                  <c:v>2505</c:v>
                </c:pt>
                <c:pt idx="4">
                  <c:v>2640</c:v>
                </c:pt>
                <c:pt idx="5">
                  <c:v>2547</c:v>
                </c:pt>
                <c:pt idx="6">
                  <c:v>2599</c:v>
                </c:pt>
                <c:pt idx="7">
                  <c:v>2708</c:v>
                </c:pt>
                <c:pt idx="8">
                  <c:v>3008</c:v>
                </c:pt>
                <c:pt idx="9">
                  <c:v>2682</c:v>
                </c:pt>
                <c:pt idx="10">
                  <c:v>2450</c:v>
                </c:pt>
                <c:pt idx="11">
                  <c:v>1581</c:v>
                </c:pt>
                <c:pt idx="12">
                  <c:v>851</c:v>
                </c:pt>
                <c:pt idx="13">
                  <c:v>347</c:v>
                </c:pt>
                <c:pt idx="14">
                  <c:v>152</c:v>
                </c:pt>
                <c:pt idx="15">
                  <c:v>82</c:v>
                </c:pt>
                <c:pt idx="16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3E-4752-8077-55E26FEFC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10.34'!$Z$83:$Z$90</c:f>
              <c:numCache>
                <c:formatCode>#,##0</c:formatCode>
                <c:ptCount val="8"/>
                <c:pt idx="0">
                  <c:v>2611</c:v>
                </c:pt>
                <c:pt idx="1">
                  <c:v>4666</c:v>
                </c:pt>
                <c:pt idx="2">
                  <c:v>2121</c:v>
                </c:pt>
                <c:pt idx="3">
                  <c:v>1300</c:v>
                </c:pt>
                <c:pt idx="4">
                  <c:v>1097</c:v>
                </c:pt>
                <c:pt idx="5">
                  <c:v>1031</c:v>
                </c:pt>
                <c:pt idx="6">
                  <c:v>578</c:v>
                </c:pt>
                <c:pt idx="7">
                  <c:v>1201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8F-4A2E-B8BB-86C8409FCE6E}"/>
            </c:ext>
          </c:extLst>
        </c:ser>
        <c:ser>
          <c:idx val="1"/>
          <c:order val="1"/>
          <c:tx>
            <c:strRef>
              <c:f>'Table 10.34'!$S$92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10.34'!$Z$93:$Z$100</c:f>
              <c:numCache>
                <c:formatCode>#,##0</c:formatCode>
                <c:ptCount val="8"/>
                <c:pt idx="0">
                  <c:v>1611</c:v>
                </c:pt>
                <c:pt idx="1">
                  <c:v>6033</c:v>
                </c:pt>
                <c:pt idx="2">
                  <c:v>455</c:v>
                </c:pt>
                <c:pt idx="3">
                  <c:v>2295</c:v>
                </c:pt>
                <c:pt idx="4">
                  <c:v>3208</c:v>
                </c:pt>
                <c:pt idx="5">
                  <c:v>1502</c:v>
                </c:pt>
                <c:pt idx="6">
                  <c:v>65</c:v>
                </c:pt>
                <c:pt idx="7">
                  <c:v>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8F-4A2E-B8BB-86C8409FC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10.4'!$Y$83:$Y$90</c:f>
              <c:numCache>
                <c:formatCode>#,##0</c:formatCode>
                <c:ptCount val="8"/>
                <c:pt idx="0">
                  <c:v>570</c:v>
                </c:pt>
                <c:pt idx="1">
                  <c:v>538</c:v>
                </c:pt>
                <c:pt idx="2">
                  <c:v>972</c:v>
                </c:pt>
                <c:pt idx="3">
                  <c:v>296</c:v>
                </c:pt>
                <c:pt idx="4">
                  <c:v>200</c:v>
                </c:pt>
                <c:pt idx="5">
                  <c:v>288</c:v>
                </c:pt>
                <c:pt idx="6">
                  <c:v>579</c:v>
                </c:pt>
                <c:pt idx="7">
                  <c:v>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5A-4515-9F2A-C06EDDCFE407}"/>
            </c:ext>
          </c:extLst>
        </c:ser>
        <c:ser>
          <c:idx val="1"/>
          <c:order val="1"/>
          <c:tx>
            <c:strRef>
              <c:f>'Table 10.4'!$S$92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10.4'!$Y$93:$Y$100</c:f>
              <c:numCache>
                <c:formatCode>#,##0</c:formatCode>
                <c:ptCount val="8"/>
                <c:pt idx="0">
                  <c:v>349</c:v>
                </c:pt>
                <c:pt idx="1">
                  <c:v>1024</c:v>
                </c:pt>
                <c:pt idx="2">
                  <c:v>230</c:v>
                </c:pt>
                <c:pt idx="3">
                  <c:v>1031</c:v>
                </c:pt>
                <c:pt idx="4">
                  <c:v>950</c:v>
                </c:pt>
                <c:pt idx="5">
                  <c:v>597</c:v>
                </c:pt>
                <c:pt idx="6">
                  <c:v>48</c:v>
                </c:pt>
                <c:pt idx="7">
                  <c:v>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5A-4515-9F2A-C06EDDCFE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10.34'!$S$1</c:f>
              <c:strCache>
                <c:ptCount val="1"/>
                <c:pt idx="0">
                  <c:v>Mitcham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10.34'!$T$8:$Z$8</c:f>
              <c:numCache>
                <c:formatCode>#,##0</c:formatCode>
                <c:ptCount val="7"/>
                <c:pt idx="0">
                  <c:v>38734.49</c:v>
                </c:pt>
                <c:pt idx="1">
                  <c:v>40165</c:v>
                </c:pt>
                <c:pt idx="2">
                  <c:v>40026</c:v>
                </c:pt>
                <c:pt idx="3">
                  <c:v>41076</c:v>
                </c:pt>
                <c:pt idx="4">
                  <c:v>43137</c:v>
                </c:pt>
                <c:pt idx="5">
                  <c:v>44165</c:v>
                </c:pt>
                <c:pt idx="6">
                  <c:v>45218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F0-4694-B3B7-25854395072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F0-4694-B3B7-258543950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10.35'!$U$4:$Y$4</c:f>
              <c:numCache>
                <c:formatCode>#,##0</c:formatCode>
                <c:ptCount val="5"/>
                <c:pt idx="0">
                  <c:v>22249</c:v>
                </c:pt>
                <c:pt idx="1">
                  <c:v>22881</c:v>
                </c:pt>
                <c:pt idx="2">
                  <c:v>23095</c:v>
                </c:pt>
                <c:pt idx="3">
                  <c:v>23552</c:v>
                </c:pt>
                <c:pt idx="4">
                  <c:v>25022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D5-4A5A-9441-180BF26E5209}"/>
            </c:ext>
          </c:extLst>
        </c:ser>
        <c:ser>
          <c:idx val="1"/>
          <c:order val="1"/>
          <c:tx>
            <c:strRef>
              <c:f>'Table 10.35'!$S$7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10.35'!$U$7:$Y$7</c:f>
              <c:numCache>
                <c:formatCode>#,##0</c:formatCode>
                <c:ptCount val="5"/>
                <c:pt idx="0">
                  <c:v>16136</c:v>
                </c:pt>
                <c:pt idx="1">
                  <c:v>16571</c:v>
                </c:pt>
                <c:pt idx="2">
                  <c:v>16912</c:v>
                </c:pt>
                <c:pt idx="3">
                  <c:v>17285</c:v>
                </c:pt>
                <c:pt idx="4">
                  <c:v>18252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D5-4A5A-9441-180BF26E5209}"/>
            </c:ext>
          </c:extLst>
        </c:ser>
        <c:ser>
          <c:idx val="2"/>
          <c:order val="2"/>
          <c:tx>
            <c:strRef>
              <c:f>'Table 10.35'!$S$11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10.35'!$U$11:$Y$11</c:f>
              <c:numCache>
                <c:formatCode>#,##0</c:formatCode>
                <c:ptCount val="5"/>
                <c:pt idx="0">
                  <c:v>19212</c:v>
                </c:pt>
                <c:pt idx="1">
                  <c:v>19827</c:v>
                </c:pt>
                <c:pt idx="2">
                  <c:v>20046</c:v>
                </c:pt>
                <c:pt idx="3">
                  <c:v>20467</c:v>
                </c:pt>
                <c:pt idx="4">
                  <c:v>21815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D5-4A5A-9441-180BF26E5209}"/>
            </c:ext>
          </c:extLst>
        </c:ser>
        <c:ser>
          <c:idx val="3"/>
          <c:order val="3"/>
          <c:tx>
            <c:strRef>
              <c:f>'Table 10.35'!$S$12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10.35'!$U$12:$Y$12</c:f>
              <c:numCache>
                <c:formatCode>#,##0</c:formatCode>
                <c:ptCount val="5"/>
                <c:pt idx="0">
                  <c:v>3035</c:v>
                </c:pt>
                <c:pt idx="1">
                  <c:v>3051</c:v>
                </c:pt>
                <c:pt idx="2">
                  <c:v>3049</c:v>
                </c:pt>
                <c:pt idx="3">
                  <c:v>3082</c:v>
                </c:pt>
                <c:pt idx="4">
                  <c:v>3207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D5-4A5A-9441-180BF26E5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10.35'!$S$1</c:f>
              <c:strCache>
                <c:ptCount val="1"/>
                <c:pt idx="0">
                  <c:v>Mount Barker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10.35'!$AB$15:$AB$33</c:f>
              <c:numCache>
                <c:formatCode>0.0%</c:formatCode>
                <c:ptCount val="19"/>
                <c:pt idx="0">
                  <c:v>2.5182508664552763E-2</c:v>
                </c:pt>
                <c:pt idx="1">
                  <c:v>1.2572819113634687E-2</c:v>
                </c:pt>
                <c:pt idx="2">
                  <c:v>6.6071823611828034E-2</c:v>
                </c:pt>
                <c:pt idx="3">
                  <c:v>8.2589779514785043E-3</c:v>
                </c:pt>
                <c:pt idx="4">
                  <c:v>6.9758867340166661E-2</c:v>
                </c:pt>
                <c:pt idx="5">
                  <c:v>3.178231693827889E-2</c:v>
                </c:pt>
                <c:pt idx="6">
                  <c:v>9.5900007374087451E-2</c:v>
                </c:pt>
                <c:pt idx="7">
                  <c:v>6.5629378364427407E-2</c:v>
                </c:pt>
                <c:pt idx="8">
                  <c:v>2.7726568837106409E-2</c:v>
                </c:pt>
                <c:pt idx="9">
                  <c:v>1.1540446869699874E-2</c:v>
                </c:pt>
                <c:pt idx="10">
                  <c:v>3.4105154487132215E-2</c:v>
                </c:pt>
                <c:pt idx="11">
                  <c:v>1.8693311702676792E-2</c:v>
                </c:pt>
                <c:pt idx="12">
                  <c:v>5.9988201460069314E-2</c:v>
                </c:pt>
                <c:pt idx="13">
                  <c:v>8.1114962023449602E-2</c:v>
                </c:pt>
                <c:pt idx="14">
                  <c:v>6.6182434923678202E-2</c:v>
                </c:pt>
                <c:pt idx="15">
                  <c:v>8.8194085981859752E-2</c:v>
                </c:pt>
                <c:pt idx="16">
                  <c:v>0.1171373792493179</c:v>
                </c:pt>
                <c:pt idx="17">
                  <c:v>1.7365975960474893E-2</c:v>
                </c:pt>
                <c:pt idx="18">
                  <c:v>3.9230145269522898E-2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E7-428D-9B92-118DAD462F3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E7-428D-9B92-118DAD462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10.35'!$Y$44:$Y$60</c:f>
              <c:numCache>
                <c:formatCode>#,##0</c:formatCode>
                <c:ptCount val="17"/>
                <c:pt idx="0">
                  <c:v>11</c:v>
                </c:pt>
                <c:pt idx="1">
                  <c:v>202</c:v>
                </c:pt>
                <c:pt idx="2">
                  <c:v>872</c:v>
                </c:pt>
                <c:pt idx="3">
                  <c:v>1076</c:v>
                </c:pt>
                <c:pt idx="4">
                  <c:v>1338</c:v>
                </c:pt>
                <c:pt idx="5">
                  <c:v>1221</c:v>
                </c:pt>
                <c:pt idx="6">
                  <c:v>1240</c:v>
                </c:pt>
                <c:pt idx="7">
                  <c:v>1211</c:v>
                </c:pt>
                <c:pt idx="8">
                  <c:v>1396</c:v>
                </c:pt>
                <c:pt idx="9">
                  <c:v>1214</c:v>
                </c:pt>
                <c:pt idx="10">
                  <c:v>1057</c:v>
                </c:pt>
                <c:pt idx="11">
                  <c:v>862</c:v>
                </c:pt>
                <c:pt idx="12">
                  <c:v>451</c:v>
                </c:pt>
                <c:pt idx="13">
                  <c:v>192</c:v>
                </c:pt>
                <c:pt idx="14">
                  <c:v>61</c:v>
                </c:pt>
                <c:pt idx="15">
                  <c:v>40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2B-4B24-B8BC-2095D8BA4DEB}"/>
            </c:ext>
          </c:extLst>
        </c:ser>
        <c:ser>
          <c:idx val="1"/>
          <c:order val="1"/>
          <c:tx>
            <c:strRef>
              <c:f>'Table 10.35'!$S$62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10.35'!$Y$63:$Y$79</c:f>
              <c:numCache>
                <c:formatCode>#,##0</c:formatCode>
                <c:ptCount val="17"/>
                <c:pt idx="0">
                  <c:v>14</c:v>
                </c:pt>
                <c:pt idx="1">
                  <c:v>267</c:v>
                </c:pt>
                <c:pt idx="2">
                  <c:v>909</c:v>
                </c:pt>
                <c:pt idx="3">
                  <c:v>1240</c:v>
                </c:pt>
                <c:pt idx="4">
                  <c:v>1221</c:v>
                </c:pt>
                <c:pt idx="5">
                  <c:v>1208</c:v>
                </c:pt>
                <c:pt idx="6">
                  <c:v>1165</c:v>
                </c:pt>
                <c:pt idx="7">
                  <c:v>1380</c:v>
                </c:pt>
                <c:pt idx="8">
                  <c:v>1512</c:v>
                </c:pt>
                <c:pt idx="9">
                  <c:v>1206</c:v>
                </c:pt>
                <c:pt idx="10">
                  <c:v>1140</c:v>
                </c:pt>
                <c:pt idx="11">
                  <c:v>759</c:v>
                </c:pt>
                <c:pt idx="12">
                  <c:v>354</c:v>
                </c:pt>
                <c:pt idx="13">
                  <c:v>99</c:v>
                </c:pt>
                <c:pt idx="14">
                  <c:v>45</c:v>
                </c:pt>
                <c:pt idx="15">
                  <c:v>28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2B-4B24-B8BC-2095D8BA4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10.35'!$Y$83:$Y$90</c:f>
              <c:numCache>
                <c:formatCode>#,##0</c:formatCode>
                <c:ptCount val="8"/>
                <c:pt idx="0">
                  <c:v>1121</c:v>
                </c:pt>
                <c:pt idx="1">
                  <c:v>1226</c:v>
                </c:pt>
                <c:pt idx="2">
                  <c:v>1662</c:v>
                </c:pt>
                <c:pt idx="3">
                  <c:v>612</c:v>
                </c:pt>
                <c:pt idx="4">
                  <c:v>476</c:v>
                </c:pt>
                <c:pt idx="5">
                  <c:v>559</c:v>
                </c:pt>
                <c:pt idx="6">
                  <c:v>741</c:v>
                </c:pt>
                <c:pt idx="7">
                  <c:v>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F6-4A9B-A5F7-735A6CEBD4ED}"/>
            </c:ext>
          </c:extLst>
        </c:ser>
        <c:ser>
          <c:idx val="1"/>
          <c:order val="1"/>
          <c:tx>
            <c:strRef>
              <c:f>'Table 10.35'!$S$92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10.35'!$Y$93:$Y$100</c:f>
              <c:numCache>
                <c:formatCode>#,##0</c:formatCode>
                <c:ptCount val="8"/>
                <c:pt idx="0">
                  <c:v>649</c:v>
                </c:pt>
                <c:pt idx="1">
                  <c:v>1939</c:v>
                </c:pt>
                <c:pt idx="2">
                  <c:v>369</c:v>
                </c:pt>
                <c:pt idx="3">
                  <c:v>1423</c:v>
                </c:pt>
                <c:pt idx="4">
                  <c:v>1641</c:v>
                </c:pt>
                <c:pt idx="5">
                  <c:v>929</c:v>
                </c:pt>
                <c:pt idx="6">
                  <c:v>59</c:v>
                </c:pt>
                <c:pt idx="7">
                  <c:v>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F6-4A9B-A5F7-735A6CEBD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10.35'!$S$1</c:f>
              <c:strCache>
                <c:ptCount val="1"/>
                <c:pt idx="0">
                  <c:v>Mount Barker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10.35'!$U$8:$Y$8</c:f>
              <c:numCache>
                <c:formatCode>#,##0</c:formatCode>
                <c:ptCount val="5"/>
                <c:pt idx="0">
                  <c:v>39176.11</c:v>
                </c:pt>
                <c:pt idx="1">
                  <c:v>39497.56</c:v>
                </c:pt>
                <c:pt idx="2">
                  <c:v>40509.89</c:v>
                </c:pt>
                <c:pt idx="3">
                  <c:v>42083</c:v>
                </c:pt>
                <c:pt idx="4">
                  <c:v>42748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76-440D-B15F-6B3DB599B32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76-440D-B15F-6B3DB599B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10.35'!$T$4:$Z$4</c:f>
              <c:numCache>
                <c:formatCode>#,##0</c:formatCode>
                <c:ptCount val="7"/>
                <c:pt idx="0">
                  <c:v>21574</c:v>
                </c:pt>
                <c:pt idx="1">
                  <c:v>22249</c:v>
                </c:pt>
                <c:pt idx="2">
                  <c:v>22881</c:v>
                </c:pt>
                <c:pt idx="3">
                  <c:v>23095</c:v>
                </c:pt>
                <c:pt idx="4">
                  <c:v>23552</c:v>
                </c:pt>
                <c:pt idx="5">
                  <c:v>25022</c:v>
                </c:pt>
                <c:pt idx="6">
                  <c:v>27122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B7-4B13-9B93-813DA568098E}"/>
            </c:ext>
          </c:extLst>
        </c:ser>
        <c:ser>
          <c:idx val="1"/>
          <c:order val="1"/>
          <c:tx>
            <c:strRef>
              <c:f>'Table 10.35'!$S$7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10.35'!$T$7:$Z$7</c:f>
              <c:numCache>
                <c:formatCode>#,##0</c:formatCode>
                <c:ptCount val="7"/>
                <c:pt idx="0">
                  <c:v>15669</c:v>
                </c:pt>
                <c:pt idx="1">
                  <c:v>16136</c:v>
                </c:pt>
                <c:pt idx="2">
                  <c:v>16571</c:v>
                </c:pt>
                <c:pt idx="3">
                  <c:v>16912</c:v>
                </c:pt>
                <c:pt idx="4">
                  <c:v>17285</c:v>
                </c:pt>
                <c:pt idx="5">
                  <c:v>18252</c:v>
                </c:pt>
                <c:pt idx="6">
                  <c:v>19760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B7-4B13-9B93-813DA568098E}"/>
            </c:ext>
          </c:extLst>
        </c:ser>
        <c:ser>
          <c:idx val="2"/>
          <c:order val="2"/>
          <c:tx>
            <c:strRef>
              <c:f>'Table 10.35'!$S$11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10.35'!$T$11:$Z$11</c:f>
              <c:numCache>
                <c:formatCode>#,##0</c:formatCode>
                <c:ptCount val="7"/>
                <c:pt idx="0">
                  <c:v>18573</c:v>
                </c:pt>
                <c:pt idx="1">
                  <c:v>19212</c:v>
                </c:pt>
                <c:pt idx="2">
                  <c:v>19827</c:v>
                </c:pt>
                <c:pt idx="3">
                  <c:v>20046</c:v>
                </c:pt>
                <c:pt idx="4">
                  <c:v>20467</c:v>
                </c:pt>
                <c:pt idx="5">
                  <c:v>21815</c:v>
                </c:pt>
                <c:pt idx="6">
                  <c:v>23570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B7-4B13-9B93-813DA568098E}"/>
            </c:ext>
          </c:extLst>
        </c:ser>
        <c:ser>
          <c:idx val="3"/>
          <c:order val="3"/>
          <c:tx>
            <c:strRef>
              <c:f>'Table 10.35'!$S$12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10.35'!$T$12:$Z$12</c:f>
              <c:numCache>
                <c:formatCode>#,##0</c:formatCode>
                <c:ptCount val="7"/>
                <c:pt idx="0">
                  <c:v>3003</c:v>
                </c:pt>
                <c:pt idx="1">
                  <c:v>3035</c:v>
                </c:pt>
                <c:pt idx="2">
                  <c:v>3051</c:v>
                </c:pt>
                <c:pt idx="3">
                  <c:v>3049</c:v>
                </c:pt>
                <c:pt idx="4">
                  <c:v>3082</c:v>
                </c:pt>
                <c:pt idx="5">
                  <c:v>3207</c:v>
                </c:pt>
                <c:pt idx="6">
                  <c:v>3554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B7-4B13-9B93-813DA5680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10.35'!$S$1</c:f>
              <c:strCache>
                <c:ptCount val="1"/>
                <c:pt idx="0">
                  <c:v>Mount Barker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10.35'!$AB$15:$AB$33</c:f>
              <c:numCache>
                <c:formatCode>0.0%</c:formatCode>
                <c:ptCount val="19"/>
                <c:pt idx="0">
                  <c:v>2.5182508664552763E-2</c:v>
                </c:pt>
                <c:pt idx="1">
                  <c:v>1.2572819113634687E-2</c:v>
                </c:pt>
                <c:pt idx="2">
                  <c:v>6.6071823611828034E-2</c:v>
                </c:pt>
                <c:pt idx="3">
                  <c:v>8.2589779514785043E-3</c:v>
                </c:pt>
                <c:pt idx="4">
                  <c:v>6.9758867340166661E-2</c:v>
                </c:pt>
                <c:pt idx="5">
                  <c:v>3.178231693827889E-2</c:v>
                </c:pt>
                <c:pt idx="6">
                  <c:v>9.5900007374087451E-2</c:v>
                </c:pt>
                <c:pt idx="7">
                  <c:v>6.5629378364427407E-2</c:v>
                </c:pt>
                <c:pt idx="8">
                  <c:v>2.7726568837106409E-2</c:v>
                </c:pt>
                <c:pt idx="9">
                  <c:v>1.1540446869699874E-2</c:v>
                </c:pt>
                <c:pt idx="10">
                  <c:v>3.4105154487132215E-2</c:v>
                </c:pt>
                <c:pt idx="11">
                  <c:v>1.8693311702676792E-2</c:v>
                </c:pt>
                <c:pt idx="12">
                  <c:v>5.9988201460069314E-2</c:v>
                </c:pt>
                <c:pt idx="13">
                  <c:v>8.1114962023449602E-2</c:v>
                </c:pt>
                <c:pt idx="14">
                  <c:v>6.6182434923678202E-2</c:v>
                </c:pt>
                <c:pt idx="15">
                  <c:v>8.8194085981859752E-2</c:v>
                </c:pt>
                <c:pt idx="16">
                  <c:v>0.1171373792493179</c:v>
                </c:pt>
                <c:pt idx="17">
                  <c:v>1.7365975960474893E-2</c:v>
                </c:pt>
                <c:pt idx="18">
                  <c:v>3.9230145269522898E-2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00-406A-8E7E-11F424F5B66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00-406A-8E7E-11F424F5B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10.35'!$Z$44:$Z$60</c:f>
              <c:numCache>
                <c:formatCode>#,##0</c:formatCode>
                <c:ptCount val="17"/>
                <c:pt idx="0">
                  <c:v>14</c:v>
                </c:pt>
                <c:pt idx="1">
                  <c:v>267</c:v>
                </c:pt>
                <c:pt idx="2">
                  <c:v>883</c:v>
                </c:pt>
                <c:pt idx="3">
                  <c:v>1255</c:v>
                </c:pt>
                <c:pt idx="4">
                  <c:v>1469</c:v>
                </c:pt>
                <c:pt idx="5">
                  <c:v>1345</c:v>
                </c:pt>
                <c:pt idx="6">
                  <c:v>1300</c:v>
                </c:pt>
                <c:pt idx="7">
                  <c:v>1232</c:v>
                </c:pt>
                <c:pt idx="8">
                  <c:v>1519</c:v>
                </c:pt>
                <c:pt idx="9">
                  <c:v>1310</c:v>
                </c:pt>
                <c:pt idx="10">
                  <c:v>1135</c:v>
                </c:pt>
                <c:pt idx="11">
                  <c:v>926</c:v>
                </c:pt>
                <c:pt idx="12">
                  <c:v>495</c:v>
                </c:pt>
                <c:pt idx="13">
                  <c:v>209</c:v>
                </c:pt>
                <c:pt idx="14">
                  <c:v>77</c:v>
                </c:pt>
                <c:pt idx="15">
                  <c:v>35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6-4972-9BC9-88396C2BC5FF}"/>
            </c:ext>
          </c:extLst>
        </c:ser>
        <c:ser>
          <c:idx val="1"/>
          <c:order val="1"/>
          <c:tx>
            <c:strRef>
              <c:f>'Table 10.35'!$S$62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10.35'!$Z$63:$Z$79</c:f>
              <c:numCache>
                <c:formatCode>#,##0</c:formatCode>
                <c:ptCount val="17"/>
                <c:pt idx="0">
                  <c:v>17</c:v>
                </c:pt>
                <c:pt idx="1">
                  <c:v>359</c:v>
                </c:pt>
                <c:pt idx="2">
                  <c:v>847</c:v>
                </c:pt>
                <c:pt idx="3">
                  <c:v>1368</c:v>
                </c:pt>
                <c:pt idx="4">
                  <c:v>1396</c:v>
                </c:pt>
                <c:pt idx="5">
                  <c:v>1254</c:v>
                </c:pt>
                <c:pt idx="6">
                  <c:v>1299</c:v>
                </c:pt>
                <c:pt idx="7">
                  <c:v>1426</c:v>
                </c:pt>
                <c:pt idx="8">
                  <c:v>1618</c:v>
                </c:pt>
                <c:pt idx="9">
                  <c:v>1380</c:v>
                </c:pt>
                <c:pt idx="10">
                  <c:v>1159</c:v>
                </c:pt>
                <c:pt idx="11">
                  <c:v>873</c:v>
                </c:pt>
                <c:pt idx="12">
                  <c:v>381</c:v>
                </c:pt>
                <c:pt idx="13">
                  <c:v>130</c:v>
                </c:pt>
                <c:pt idx="14">
                  <c:v>42</c:v>
                </c:pt>
                <c:pt idx="15">
                  <c:v>32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6-4972-9BC9-88396C2BC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10.35'!$Z$83:$Z$90</c:f>
              <c:numCache>
                <c:formatCode>#,##0</c:formatCode>
                <c:ptCount val="8"/>
                <c:pt idx="0">
                  <c:v>1201</c:v>
                </c:pt>
                <c:pt idx="1">
                  <c:v>1313</c:v>
                </c:pt>
                <c:pt idx="2">
                  <c:v>1788</c:v>
                </c:pt>
                <c:pt idx="3">
                  <c:v>673</c:v>
                </c:pt>
                <c:pt idx="4">
                  <c:v>480</c:v>
                </c:pt>
                <c:pt idx="5">
                  <c:v>608</c:v>
                </c:pt>
                <c:pt idx="6">
                  <c:v>796</c:v>
                </c:pt>
                <c:pt idx="7">
                  <c:v>1057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BF-4040-BA14-E4EA0117E420}"/>
            </c:ext>
          </c:extLst>
        </c:ser>
        <c:ser>
          <c:idx val="1"/>
          <c:order val="1"/>
          <c:tx>
            <c:strRef>
              <c:f>'Table 10.35'!$S$92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10.35'!$Z$93:$Z$100</c:f>
              <c:numCache>
                <c:formatCode>#,##0</c:formatCode>
                <c:ptCount val="8"/>
                <c:pt idx="0">
                  <c:v>739</c:v>
                </c:pt>
                <c:pt idx="1">
                  <c:v>2081</c:v>
                </c:pt>
                <c:pt idx="2">
                  <c:v>376</c:v>
                </c:pt>
                <c:pt idx="3">
                  <c:v>1544</c:v>
                </c:pt>
                <c:pt idx="4">
                  <c:v>1708</c:v>
                </c:pt>
                <c:pt idx="5">
                  <c:v>1025</c:v>
                </c:pt>
                <c:pt idx="6">
                  <c:v>70</c:v>
                </c:pt>
                <c:pt idx="7">
                  <c:v>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BF-4040-BA14-E4EA0117E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10.4'!$S$1</c:f>
              <c:strCache>
                <c:ptCount val="1"/>
                <c:pt idx="0">
                  <c:v>Alexandrina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10.4'!$U$8:$Y$8</c:f>
              <c:numCache>
                <c:formatCode>#,##0</c:formatCode>
                <c:ptCount val="5"/>
                <c:pt idx="0">
                  <c:v>32373</c:v>
                </c:pt>
                <c:pt idx="1">
                  <c:v>32421</c:v>
                </c:pt>
                <c:pt idx="2">
                  <c:v>33945.5</c:v>
                </c:pt>
                <c:pt idx="3">
                  <c:v>35782.44</c:v>
                </c:pt>
                <c:pt idx="4">
                  <c:v>36207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85-4BC8-82E3-B8F14DBD162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85-4BC8-82E3-B8F14DBD1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10.35'!$S$1</c:f>
              <c:strCache>
                <c:ptCount val="1"/>
                <c:pt idx="0">
                  <c:v>Mount Barker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10.35'!$T$8:$Z$8</c:f>
              <c:numCache>
                <c:formatCode>#,##0</c:formatCode>
                <c:ptCount val="7"/>
                <c:pt idx="0">
                  <c:v>36807</c:v>
                </c:pt>
                <c:pt idx="1">
                  <c:v>39176.11</c:v>
                </c:pt>
                <c:pt idx="2">
                  <c:v>39497.56</c:v>
                </c:pt>
                <c:pt idx="3">
                  <c:v>40509.89</c:v>
                </c:pt>
                <c:pt idx="4">
                  <c:v>42083</c:v>
                </c:pt>
                <c:pt idx="5">
                  <c:v>42748</c:v>
                </c:pt>
                <c:pt idx="6">
                  <c:v>44061.31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70-46FA-B521-30D0103878E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70-46FA-B521-30D010387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10.36'!$U$4:$Y$4</c:f>
              <c:numCache>
                <c:formatCode>#,##0</c:formatCode>
                <c:ptCount val="5"/>
                <c:pt idx="0">
                  <c:v>19034</c:v>
                </c:pt>
                <c:pt idx="1">
                  <c:v>18497</c:v>
                </c:pt>
                <c:pt idx="2">
                  <c:v>18828</c:v>
                </c:pt>
                <c:pt idx="3">
                  <c:v>18249</c:v>
                </c:pt>
                <c:pt idx="4">
                  <c:v>19125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CB-42DC-B936-D0A45A434D9A}"/>
            </c:ext>
          </c:extLst>
        </c:ser>
        <c:ser>
          <c:idx val="1"/>
          <c:order val="1"/>
          <c:tx>
            <c:strRef>
              <c:f>'Table 10.36'!$S$7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10.36'!$U$7:$Y$7</c:f>
              <c:numCache>
                <c:formatCode>#,##0</c:formatCode>
                <c:ptCount val="5"/>
                <c:pt idx="0">
                  <c:v>13393</c:v>
                </c:pt>
                <c:pt idx="1">
                  <c:v>13401</c:v>
                </c:pt>
                <c:pt idx="2">
                  <c:v>13415</c:v>
                </c:pt>
                <c:pt idx="3">
                  <c:v>13299</c:v>
                </c:pt>
                <c:pt idx="4">
                  <c:v>13622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CB-42DC-B936-D0A45A434D9A}"/>
            </c:ext>
          </c:extLst>
        </c:ser>
        <c:ser>
          <c:idx val="2"/>
          <c:order val="2"/>
          <c:tx>
            <c:strRef>
              <c:f>'Table 10.36'!$S$11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10.36'!$U$11:$Y$11</c:f>
              <c:numCache>
                <c:formatCode>#,##0</c:formatCode>
                <c:ptCount val="5"/>
                <c:pt idx="0">
                  <c:v>17273</c:v>
                </c:pt>
                <c:pt idx="1">
                  <c:v>16736</c:v>
                </c:pt>
                <c:pt idx="2">
                  <c:v>17094</c:v>
                </c:pt>
                <c:pt idx="3">
                  <c:v>16602</c:v>
                </c:pt>
                <c:pt idx="4">
                  <c:v>17453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CB-42DC-B936-D0A45A434D9A}"/>
            </c:ext>
          </c:extLst>
        </c:ser>
        <c:ser>
          <c:idx val="3"/>
          <c:order val="3"/>
          <c:tx>
            <c:strRef>
              <c:f>'Table 10.36'!$S$12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10.36'!$U$12:$Y$12</c:f>
              <c:numCache>
                <c:formatCode>#,##0</c:formatCode>
                <c:ptCount val="5"/>
                <c:pt idx="0">
                  <c:v>1763</c:v>
                </c:pt>
                <c:pt idx="1">
                  <c:v>1762</c:v>
                </c:pt>
                <c:pt idx="2">
                  <c:v>1736</c:v>
                </c:pt>
                <c:pt idx="3">
                  <c:v>1645</c:v>
                </c:pt>
                <c:pt idx="4">
                  <c:v>1672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CB-42DC-B936-D0A45A434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10.36'!$S$1</c:f>
              <c:strCache>
                <c:ptCount val="1"/>
                <c:pt idx="0">
                  <c:v>Mount Gambier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10.36'!$AB$15:$AB$33</c:f>
              <c:numCache>
                <c:formatCode>0.0%</c:formatCode>
                <c:ptCount val="19"/>
                <c:pt idx="0">
                  <c:v>7.6034785914555911E-2</c:v>
                </c:pt>
                <c:pt idx="1">
                  <c:v>4.0393480017107825E-3</c:v>
                </c:pt>
                <c:pt idx="2">
                  <c:v>0.10335978710259944</c:v>
                </c:pt>
                <c:pt idx="3">
                  <c:v>4.8472176020529396E-3</c:v>
                </c:pt>
                <c:pt idx="4">
                  <c:v>5.4412393670104073E-2</c:v>
                </c:pt>
                <c:pt idx="5">
                  <c:v>3.1221783966164519E-2</c:v>
                </c:pt>
                <c:pt idx="6">
                  <c:v>0.12232096184004182</c:v>
                </c:pt>
                <c:pt idx="7">
                  <c:v>8.4968873259516228E-2</c:v>
                </c:pt>
                <c:pt idx="8">
                  <c:v>3.6734305944969826E-2</c:v>
                </c:pt>
                <c:pt idx="9">
                  <c:v>6.8431307323100314E-3</c:v>
                </c:pt>
                <c:pt idx="10">
                  <c:v>2.2810435774366773E-2</c:v>
                </c:pt>
                <c:pt idx="11">
                  <c:v>1.4731739770945208E-2</c:v>
                </c:pt>
                <c:pt idx="12">
                  <c:v>2.7705175117616311E-2</c:v>
                </c:pt>
                <c:pt idx="13">
                  <c:v>5.3509480587368721E-2</c:v>
                </c:pt>
                <c:pt idx="14">
                  <c:v>4.6618828113862094E-2</c:v>
                </c:pt>
                <c:pt idx="15">
                  <c:v>7.3373568407546455E-2</c:v>
                </c:pt>
                <c:pt idx="16">
                  <c:v>0.11799648339115146</c:v>
                </c:pt>
                <c:pt idx="17">
                  <c:v>2.3998479304281711E-2</c:v>
                </c:pt>
                <c:pt idx="18">
                  <c:v>3.0984175260181532E-2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BC-43A1-B7AB-98373E276EC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BC-43A1-B7AB-98373E276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10.36'!$Y$44:$Y$60</c:f>
              <c:numCache>
                <c:formatCode>#,##0</c:formatCode>
                <c:ptCount val="17"/>
                <c:pt idx="0">
                  <c:v>9</c:v>
                </c:pt>
                <c:pt idx="1">
                  <c:v>259</c:v>
                </c:pt>
                <c:pt idx="2">
                  <c:v>680</c:v>
                </c:pt>
                <c:pt idx="3">
                  <c:v>960</c:v>
                </c:pt>
                <c:pt idx="4">
                  <c:v>1141</c:v>
                </c:pt>
                <c:pt idx="5">
                  <c:v>1028</c:v>
                </c:pt>
                <c:pt idx="6">
                  <c:v>905</c:v>
                </c:pt>
                <c:pt idx="7">
                  <c:v>918</c:v>
                </c:pt>
                <c:pt idx="8">
                  <c:v>954</c:v>
                </c:pt>
                <c:pt idx="9">
                  <c:v>934</c:v>
                </c:pt>
                <c:pt idx="10">
                  <c:v>795</c:v>
                </c:pt>
                <c:pt idx="11">
                  <c:v>654</c:v>
                </c:pt>
                <c:pt idx="12">
                  <c:v>302</c:v>
                </c:pt>
                <c:pt idx="13">
                  <c:v>127</c:v>
                </c:pt>
                <c:pt idx="14">
                  <c:v>70</c:v>
                </c:pt>
                <c:pt idx="15">
                  <c:v>32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B0-4484-AE99-12CE09BCB39E}"/>
            </c:ext>
          </c:extLst>
        </c:ser>
        <c:ser>
          <c:idx val="1"/>
          <c:order val="1"/>
          <c:tx>
            <c:strRef>
              <c:f>'Table 10.36'!$S$62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10.36'!$Y$63:$Y$79</c:f>
              <c:numCache>
                <c:formatCode>#,##0</c:formatCode>
                <c:ptCount val="17"/>
                <c:pt idx="0">
                  <c:v>24</c:v>
                </c:pt>
                <c:pt idx="1">
                  <c:v>319</c:v>
                </c:pt>
                <c:pt idx="2">
                  <c:v>676</c:v>
                </c:pt>
                <c:pt idx="3">
                  <c:v>871</c:v>
                </c:pt>
                <c:pt idx="4">
                  <c:v>943</c:v>
                </c:pt>
                <c:pt idx="5">
                  <c:v>928</c:v>
                </c:pt>
                <c:pt idx="6">
                  <c:v>905</c:v>
                </c:pt>
                <c:pt idx="7">
                  <c:v>915</c:v>
                </c:pt>
                <c:pt idx="8">
                  <c:v>1014</c:v>
                </c:pt>
                <c:pt idx="9">
                  <c:v>936</c:v>
                </c:pt>
                <c:pt idx="10">
                  <c:v>870</c:v>
                </c:pt>
                <c:pt idx="11">
                  <c:v>586</c:v>
                </c:pt>
                <c:pt idx="12">
                  <c:v>204</c:v>
                </c:pt>
                <c:pt idx="13">
                  <c:v>76</c:v>
                </c:pt>
                <c:pt idx="14">
                  <c:v>39</c:v>
                </c:pt>
                <c:pt idx="15">
                  <c:v>19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B0-4484-AE99-12CE09BCB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10.36'!$Y$83:$Y$90</c:f>
              <c:numCache>
                <c:formatCode>#,##0</c:formatCode>
                <c:ptCount val="8"/>
                <c:pt idx="0">
                  <c:v>537</c:v>
                </c:pt>
                <c:pt idx="1">
                  <c:v>569</c:v>
                </c:pt>
                <c:pt idx="2">
                  <c:v>1302</c:v>
                </c:pt>
                <c:pt idx="3">
                  <c:v>391</c:v>
                </c:pt>
                <c:pt idx="4">
                  <c:v>247</c:v>
                </c:pt>
                <c:pt idx="5">
                  <c:v>429</c:v>
                </c:pt>
                <c:pt idx="6">
                  <c:v>921</c:v>
                </c:pt>
                <c:pt idx="7">
                  <c:v>1341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0F-41CB-BC8C-5BA047AC1346}"/>
            </c:ext>
          </c:extLst>
        </c:ser>
        <c:ser>
          <c:idx val="1"/>
          <c:order val="1"/>
          <c:tx>
            <c:strRef>
              <c:f>'Table 10.36'!$S$92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10.36'!$Y$93:$Y$100</c:f>
              <c:numCache>
                <c:formatCode>#,##0</c:formatCode>
                <c:ptCount val="8"/>
                <c:pt idx="0">
                  <c:v>355</c:v>
                </c:pt>
                <c:pt idx="1">
                  <c:v>1092</c:v>
                </c:pt>
                <c:pt idx="2">
                  <c:v>190</c:v>
                </c:pt>
                <c:pt idx="3">
                  <c:v>1207</c:v>
                </c:pt>
                <c:pt idx="4">
                  <c:v>1101</c:v>
                </c:pt>
                <c:pt idx="5">
                  <c:v>975</c:v>
                </c:pt>
                <c:pt idx="6">
                  <c:v>40</c:v>
                </c:pt>
                <c:pt idx="7">
                  <c:v>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0F-41CB-BC8C-5BA047AC1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10.36'!$S$1</c:f>
              <c:strCache>
                <c:ptCount val="1"/>
                <c:pt idx="0">
                  <c:v>Mount Gambier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10.36'!$U$8:$Y$8</c:f>
              <c:numCache>
                <c:formatCode>#,##0</c:formatCode>
                <c:ptCount val="5"/>
                <c:pt idx="0">
                  <c:v>33928.89</c:v>
                </c:pt>
                <c:pt idx="1">
                  <c:v>34833.800000000003</c:v>
                </c:pt>
                <c:pt idx="2">
                  <c:v>34909.43</c:v>
                </c:pt>
                <c:pt idx="3">
                  <c:v>37338</c:v>
                </c:pt>
                <c:pt idx="4">
                  <c:v>38142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A9-467A-9190-0BEE663EF46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A9-467A-9190-0BEE663EF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10.36'!$T$4:$Z$4</c:f>
              <c:numCache>
                <c:formatCode>#,##0</c:formatCode>
                <c:ptCount val="7"/>
                <c:pt idx="0">
                  <c:v>18412</c:v>
                </c:pt>
                <c:pt idx="1">
                  <c:v>19034</c:v>
                </c:pt>
                <c:pt idx="2">
                  <c:v>18497</c:v>
                </c:pt>
                <c:pt idx="3">
                  <c:v>18828</c:v>
                </c:pt>
                <c:pt idx="4">
                  <c:v>18249</c:v>
                </c:pt>
                <c:pt idx="5">
                  <c:v>19125</c:v>
                </c:pt>
                <c:pt idx="6">
                  <c:v>21043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21-4297-B0BC-D10707D69934}"/>
            </c:ext>
          </c:extLst>
        </c:ser>
        <c:ser>
          <c:idx val="1"/>
          <c:order val="1"/>
          <c:tx>
            <c:strRef>
              <c:f>'Table 10.36'!$S$7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10.36'!$T$7:$Z$7</c:f>
              <c:numCache>
                <c:formatCode>#,##0</c:formatCode>
                <c:ptCount val="7"/>
                <c:pt idx="0">
                  <c:v>13348</c:v>
                </c:pt>
                <c:pt idx="1">
                  <c:v>13393</c:v>
                </c:pt>
                <c:pt idx="2">
                  <c:v>13401</c:v>
                </c:pt>
                <c:pt idx="3">
                  <c:v>13415</c:v>
                </c:pt>
                <c:pt idx="4">
                  <c:v>13299</c:v>
                </c:pt>
                <c:pt idx="5">
                  <c:v>13622</c:v>
                </c:pt>
                <c:pt idx="6">
                  <c:v>14850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21-4297-B0BC-D10707D69934}"/>
            </c:ext>
          </c:extLst>
        </c:ser>
        <c:ser>
          <c:idx val="2"/>
          <c:order val="2"/>
          <c:tx>
            <c:strRef>
              <c:f>'Table 10.36'!$S$11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10.36'!$T$11:$Z$11</c:f>
              <c:numCache>
                <c:formatCode>#,##0</c:formatCode>
                <c:ptCount val="7"/>
                <c:pt idx="0">
                  <c:v>16603</c:v>
                </c:pt>
                <c:pt idx="1">
                  <c:v>17273</c:v>
                </c:pt>
                <c:pt idx="2">
                  <c:v>16736</c:v>
                </c:pt>
                <c:pt idx="3">
                  <c:v>17094</c:v>
                </c:pt>
                <c:pt idx="4">
                  <c:v>16602</c:v>
                </c:pt>
                <c:pt idx="5">
                  <c:v>17453</c:v>
                </c:pt>
                <c:pt idx="6">
                  <c:v>18974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21-4297-B0BC-D10707D69934}"/>
            </c:ext>
          </c:extLst>
        </c:ser>
        <c:ser>
          <c:idx val="3"/>
          <c:order val="3"/>
          <c:tx>
            <c:strRef>
              <c:f>'Table 10.36'!$S$12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10.36'!$T$12:$Z$12</c:f>
              <c:numCache>
                <c:formatCode>#,##0</c:formatCode>
                <c:ptCount val="7"/>
                <c:pt idx="0">
                  <c:v>1808</c:v>
                </c:pt>
                <c:pt idx="1">
                  <c:v>1763</c:v>
                </c:pt>
                <c:pt idx="2">
                  <c:v>1762</c:v>
                </c:pt>
                <c:pt idx="3">
                  <c:v>1736</c:v>
                </c:pt>
                <c:pt idx="4">
                  <c:v>1645</c:v>
                </c:pt>
                <c:pt idx="5">
                  <c:v>1672</c:v>
                </c:pt>
                <c:pt idx="6">
                  <c:v>2069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21-4297-B0BC-D10707D69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10.36'!$S$1</c:f>
              <c:strCache>
                <c:ptCount val="1"/>
                <c:pt idx="0">
                  <c:v>Mount Gambier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10.36'!$AB$15:$AB$33</c:f>
              <c:numCache>
                <c:formatCode>0.0%</c:formatCode>
                <c:ptCount val="19"/>
                <c:pt idx="0">
                  <c:v>7.6034785914555911E-2</c:v>
                </c:pt>
                <c:pt idx="1">
                  <c:v>4.0393480017107825E-3</c:v>
                </c:pt>
                <c:pt idx="2">
                  <c:v>0.10335978710259944</c:v>
                </c:pt>
                <c:pt idx="3">
                  <c:v>4.8472176020529396E-3</c:v>
                </c:pt>
                <c:pt idx="4">
                  <c:v>5.4412393670104073E-2</c:v>
                </c:pt>
                <c:pt idx="5">
                  <c:v>3.1221783966164519E-2</c:v>
                </c:pt>
                <c:pt idx="6">
                  <c:v>0.12232096184004182</c:v>
                </c:pt>
                <c:pt idx="7">
                  <c:v>8.4968873259516228E-2</c:v>
                </c:pt>
                <c:pt idx="8">
                  <c:v>3.6734305944969826E-2</c:v>
                </c:pt>
                <c:pt idx="9">
                  <c:v>6.8431307323100314E-3</c:v>
                </c:pt>
                <c:pt idx="10">
                  <c:v>2.2810435774366773E-2</c:v>
                </c:pt>
                <c:pt idx="11">
                  <c:v>1.4731739770945208E-2</c:v>
                </c:pt>
                <c:pt idx="12">
                  <c:v>2.7705175117616311E-2</c:v>
                </c:pt>
                <c:pt idx="13">
                  <c:v>5.3509480587368721E-2</c:v>
                </c:pt>
                <c:pt idx="14">
                  <c:v>4.6618828113862094E-2</c:v>
                </c:pt>
                <c:pt idx="15">
                  <c:v>7.3373568407546455E-2</c:v>
                </c:pt>
                <c:pt idx="16">
                  <c:v>0.11799648339115146</c:v>
                </c:pt>
                <c:pt idx="17">
                  <c:v>2.3998479304281711E-2</c:v>
                </c:pt>
                <c:pt idx="18">
                  <c:v>3.0984175260181532E-2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06-4E7A-8360-DDD8B3A40CE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06-4E7A-8360-DDD8B3A40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10.36'!$Z$44:$Z$60</c:f>
              <c:numCache>
                <c:formatCode>#,##0</c:formatCode>
                <c:ptCount val="17"/>
                <c:pt idx="0">
                  <c:v>23</c:v>
                </c:pt>
                <c:pt idx="1">
                  <c:v>293</c:v>
                </c:pt>
                <c:pt idx="2">
                  <c:v>752</c:v>
                </c:pt>
                <c:pt idx="3">
                  <c:v>981</c:v>
                </c:pt>
                <c:pt idx="4">
                  <c:v>1239</c:v>
                </c:pt>
                <c:pt idx="5">
                  <c:v>1120</c:v>
                </c:pt>
                <c:pt idx="6">
                  <c:v>968</c:v>
                </c:pt>
                <c:pt idx="7">
                  <c:v>989</c:v>
                </c:pt>
                <c:pt idx="8">
                  <c:v>1069</c:v>
                </c:pt>
                <c:pt idx="9">
                  <c:v>1000</c:v>
                </c:pt>
                <c:pt idx="10">
                  <c:v>940</c:v>
                </c:pt>
                <c:pt idx="11">
                  <c:v>787</c:v>
                </c:pt>
                <c:pt idx="12">
                  <c:v>417</c:v>
                </c:pt>
                <c:pt idx="13">
                  <c:v>149</c:v>
                </c:pt>
                <c:pt idx="14">
                  <c:v>78</c:v>
                </c:pt>
                <c:pt idx="15">
                  <c:v>28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9E-4E9B-BC10-A6696172CEB0}"/>
            </c:ext>
          </c:extLst>
        </c:ser>
        <c:ser>
          <c:idx val="1"/>
          <c:order val="1"/>
          <c:tx>
            <c:strRef>
              <c:f>'Table 10.36'!$S$62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10.36'!$Z$63:$Z$79</c:f>
              <c:numCache>
                <c:formatCode>#,##0</c:formatCode>
                <c:ptCount val="17"/>
                <c:pt idx="0">
                  <c:v>22</c:v>
                </c:pt>
                <c:pt idx="1">
                  <c:v>363</c:v>
                </c:pt>
                <c:pt idx="2">
                  <c:v>729</c:v>
                </c:pt>
                <c:pt idx="3">
                  <c:v>939</c:v>
                </c:pt>
                <c:pt idx="4">
                  <c:v>1056</c:v>
                </c:pt>
                <c:pt idx="5">
                  <c:v>974</c:v>
                </c:pt>
                <c:pt idx="6">
                  <c:v>942</c:v>
                </c:pt>
                <c:pt idx="7">
                  <c:v>887</c:v>
                </c:pt>
                <c:pt idx="8">
                  <c:v>1099</c:v>
                </c:pt>
                <c:pt idx="9">
                  <c:v>1009</c:v>
                </c:pt>
                <c:pt idx="10">
                  <c:v>960</c:v>
                </c:pt>
                <c:pt idx="11">
                  <c:v>618</c:v>
                </c:pt>
                <c:pt idx="12">
                  <c:v>294</c:v>
                </c:pt>
                <c:pt idx="13">
                  <c:v>98</c:v>
                </c:pt>
                <c:pt idx="14">
                  <c:v>51</c:v>
                </c:pt>
                <c:pt idx="15">
                  <c:v>26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9E-4E9B-BC10-A6696172C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10.36'!$Z$83:$Z$90</c:f>
              <c:numCache>
                <c:formatCode>#,##0</c:formatCode>
                <c:ptCount val="8"/>
                <c:pt idx="0">
                  <c:v>588</c:v>
                </c:pt>
                <c:pt idx="1">
                  <c:v>601</c:v>
                </c:pt>
                <c:pt idx="2">
                  <c:v>1387</c:v>
                </c:pt>
                <c:pt idx="3">
                  <c:v>425</c:v>
                </c:pt>
                <c:pt idx="4">
                  <c:v>269</c:v>
                </c:pt>
                <c:pt idx="5">
                  <c:v>487</c:v>
                </c:pt>
                <c:pt idx="6">
                  <c:v>1014</c:v>
                </c:pt>
                <c:pt idx="7">
                  <c:v>1522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DD-46A8-9DDC-A39B181C3CF3}"/>
            </c:ext>
          </c:extLst>
        </c:ser>
        <c:ser>
          <c:idx val="1"/>
          <c:order val="1"/>
          <c:tx>
            <c:strRef>
              <c:f>'Table 10.36'!$S$92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10.36'!$Z$93:$Z$100</c:f>
              <c:numCache>
                <c:formatCode>#,##0</c:formatCode>
                <c:ptCount val="8"/>
                <c:pt idx="0">
                  <c:v>394</c:v>
                </c:pt>
                <c:pt idx="1">
                  <c:v>1181</c:v>
                </c:pt>
                <c:pt idx="2">
                  <c:v>204</c:v>
                </c:pt>
                <c:pt idx="3">
                  <c:v>1331</c:v>
                </c:pt>
                <c:pt idx="4">
                  <c:v>1168</c:v>
                </c:pt>
                <c:pt idx="5">
                  <c:v>1029</c:v>
                </c:pt>
                <c:pt idx="6">
                  <c:v>47</c:v>
                </c:pt>
                <c:pt idx="7">
                  <c:v>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DD-46A8-9DDC-A39B181C3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10.4'!$T$4:$Z$4</c:f>
              <c:numCache>
                <c:formatCode>#,##0</c:formatCode>
                <c:ptCount val="7"/>
                <c:pt idx="0">
                  <c:v>14518</c:v>
                </c:pt>
                <c:pt idx="1">
                  <c:v>15002</c:v>
                </c:pt>
                <c:pt idx="2">
                  <c:v>15385</c:v>
                </c:pt>
                <c:pt idx="3">
                  <c:v>15440</c:v>
                </c:pt>
                <c:pt idx="4">
                  <c:v>15434</c:v>
                </c:pt>
                <c:pt idx="5">
                  <c:v>16298</c:v>
                </c:pt>
                <c:pt idx="6">
                  <c:v>17326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EA-4321-8568-86D05A682343}"/>
            </c:ext>
          </c:extLst>
        </c:ser>
        <c:ser>
          <c:idx val="1"/>
          <c:order val="1"/>
          <c:tx>
            <c:strRef>
              <c:f>'Table 10.4'!$S$7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10.4'!$T$7:$Z$7</c:f>
              <c:numCache>
                <c:formatCode>#,##0</c:formatCode>
                <c:ptCount val="7"/>
                <c:pt idx="0">
                  <c:v>10602</c:v>
                </c:pt>
                <c:pt idx="1">
                  <c:v>10761</c:v>
                </c:pt>
                <c:pt idx="2">
                  <c:v>11078</c:v>
                </c:pt>
                <c:pt idx="3">
                  <c:v>11203</c:v>
                </c:pt>
                <c:pt idx="4">
                  <c:v>11418</c:v>
                </c:pt>
                <c:pt idx="5">
                  <c:v>11908</c:v>
                </c:pt>
                <c:pt idx="6">
                  <c:v>12596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EA-4321-8568-86D05A682343}"/>
            </c:ext>
          </c:extLst>
        </c:ser>
        <c:ser>
          <c:idx val="2"/>
          <c:order val="2"/>
          <c:tx>
            <c:strRef>
              <c:f>'Table 10.4'!$S$11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10.4'!$T$11:$Z$11</c:f>
              <c:numCache>
                <c:formatCode>#,##0</c:formatCode>
                <c:ptCount val="7"/>
                <c:pt idx="0">
                  <c:v>11884</c:v>
                </c:pt>
                <c:pt idx="1">
                  <c:v>12324</c:v>
                </c:pt>
                <c:pt idx="2">
                  <c:v>12745</c:v>
                </c:pt>
                <c:pt idx="3">
                  <c:v>12776</c:v>
                </c:pt>
                <c:pt idx="4">
                  <c:v>12672</c:v>
                </c:pt>
                <c:pt idx="5">
                  <c:v>13354</c:v>
                </c:pt>
                <c:pt idx="6">
                  <c:v>14216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EA-4321-8568-86D05A682343}"/>
            </c:ext>
          </c:extLst>
        </c:ser>
        <c:ser>
          <c:idx val="3"/>
          <c:order val="3"/>
          <c:tx>
            <c:strRef>
              <c:f>'Table 10.4'!$S$12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10.4'!$T$12:$Z$12</c:f>
              <c:numCache>
                <c:formatCode>#,##0</c:formatCode>
                <c:ptCount val="7"/>
                <c:pt idx="0">
                  <c:v>2632</c:v>
                </c:pt>
                <c:pt idx="1">
                  <c:v>2681</c:v>
                </c:pt>
                <c:pt idx="2">
                  <c:v>2640</c:v>
                </c:pt>
                <c:pt idx="3">
                  <c:v>2662</c:v>
                </c:pt>
                <c:pt idx="4">
                  <c:v>2764</c:v>
                </c:pt>
                <c:pt idx="5">
                  <c:v>2944</c:v>
                </c:pt>
                <c:pt idx="6">
                  <c:v>3113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EA-4321-8568-86D05A682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10.36'!$S$1</c:f>
              <c:strCache>
                <c:ptCount val="1"/>
                <c:pt idx="0">
                  <c:v>Mount Gambier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10.36'!$T$8:$Z$8</c:f>
              <c:numCache>
                <c:formatCode>#,##0</c:formatCode>
                <c:ptCount val="7"/>
                <c:pt idx="0">
                  <c:v>32421.5</c:v>
                </c:pt>
                <c:pt idx="1">
                  <c:v>33928.89</c:v>
                </c:pt>
                <c:pt idx="2">
                  <c:v>34833.800000000003</c:v>
                </c:pt>
                <c:pt idx="3">
                  <c:v>34909.43</c:v>
                </c:pt>
                <c:pt idx="4">
                  <c:v>37338</c:v>
                </c:pt>
                <c:pt idx="5">
                  <c:v>38142</c:v>
                </c:pt>
                <c:pt idx="6">
                  <c:v>39956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5A-40AE-8C37-21EF3FCFB47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5A-40AE-8C37-21EF3FCFB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10.37'!$U$4:$Y$4</c:f>
              <c:numCache>
                <c:formatCode>#,##0</c:formatCode>
                <c:ptCount val="5"/>
                <c:pt idx="0">
                  <c:v>922</c:v>
                </c:pt>
                <c:pt idx="1">
                  <c:v>1135</c:v>
                </c:pt>
                <c:pt idx="2">
                  <c:v>1288</c:v>
                </c:pt>
                <c:pt idx="3">
                  <c:v>1358</c:v>
                </c:pt>
                <c:pt idx="4">
                  <c:v>1642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7D-4CAE-8FC9-C794AB8E32BE}"/>
            </c:ext>
          </c:extLst>
        </c:ser>
        <c:ser>
          <c:idx val="1"/>
          <c:order val="1"/>
          <c:tx>
            <c:strRef>
              <c:f>'Table 10.37'!$S$7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10.37'!$U$7:$Y$7</c:f>
              <c:numCache>
                <c:formatCode>#,##0</c:formatCode>
                <c:ptCount val="5"/>
                <c:pt idx="0">
                  <c:v>617</c:v>
                </c:pt>
                <c:pt idx="1">
                  <c:v>772</c:v>
                </c:pt>
                <c:pt idx="2">
                  <c:v>870</c:v>
                </c:pt>
                <c:pt idx="3">
                  <c:v>936</c:v>
                </c:pt>
                <c:pt idx="4">
                  <c:v>1077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7D-4CAE-8FC9-C794AB8E32BE}"/>
            </c:ext>
          </c:extLst>
        </c:ser>
        <c:ser>
          <c:idx val="2"/>
          <c:order val="2"/>
          <c:tx>
            <c:strRef>
              <c:f>'Table 10.37'!$S$11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10.37'!$U$11:$Y$11</c:f>
              <c:numCache>
                <c:formatCode>#,##0</c:formatCode>
                <c:ptCount val="5"/>
                <c:pt idx="0">
                  <c:v>707</c:v>
                </c:pt>
                <c:pt idx="1">
                  <c:v>893</c:v>
                </c:pt>
                <c:pt idx="2">
                  <c:v>1005</c:v>
                </c:pt>
                <c:pt idx="3">
                  <c:v>1083</c:v>
                </c:pt>
                <c:pt idx="4">
                  <c:v>1302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7D-4CAE-8FC9-C794AB8E32BE}"/>
            </c:ext>
          </c:extLst>
        </c:ser>
        <c:ser>
          <c:idx val="3"/>
          <c:order val="3"/>
          <c:tx>
            <c:strRef>
              <c:f>'Table 10.37'!$S$12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10.37'!$U$12:$Y$12</c:f>
              <c:numCache>
                <c:formatCode>#,##0</c:formatCode>
                <c:ptCount val="5"/>
                <c:pt idx="0">
                  <c:v>217</c:v>
                </c:pt>
                <c:pt idx="1">
                  <c:v>237</c:v>
                </c:pt>
                <c:pt idx="2">
                  <c:v>283</c:v>
                </c:pt>
                <c:pt idx="3">
                  <c:v>268</c:v>
                </c:pt>
                <c:pt idx="4">
                  <c:v>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7D-4CAE-8FC9-C794AB8E3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10.37'!$S$1</c:f>
              <c:strCache>
                <c:ptCount val="1"/>
                <c:pt idx="0">
                  <c:v>Mount Remarkable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10.37'!$AB$15:$AB$33</c:f>
              <c:numCache>
                <c:formatCode>0.0%</c:formatCode>
                <c:ptCount val="19"/>
                <c:pt idx="0">
                  <c:v>0.14901421366345713</c:v>
                </c:pt>
                <c:pt idx="1">
                  <c:v>1.8798716185236129E-2</c:v>
                </c:pt>
                <c:pt idx="2">
                  <c:v>5.5937643282897756E-2</c:v>
                </c:pt>
                <c:pt idx="3">
                  <c:v>6.8775790921595595E-3</c:v>
                </c:pt>
                <c:pt idx="4">
                  <c:v>5.0894085281980743E-2</c:v>
                </c:pt>
                <c:pt idx="5">
                  <c:v>2.1549747822099955E-2</c:v>
                </c:pt>
                <c:pt idx="6">
                  <c:v>4.264099037138927E-2</c:v>
                </c:pt>
                <c:pt idx="7">
                  <c:v>4.4475011462631824E-2</c:v>
                </c:pt>
                <c:pt idx="8">
                  <c:v>4.4475011462631824E-2</c:v>
                </c:pt>
                <c:pt idx="9">
                  <c:v>0</c:v>
                </c:pt>
                <c:pt idx="10">
                  <c:v>1.8798716185236129E-2</c:v>
                </c:pt>
                <c:pt idx="11">
                  <c:v>8.253094910591471E-3</c:v>
                </c:pt>
                <c:pt idx="12">
                  <c:v>2.0174232003668042E-2</c:v>
                </c:pt>
                <c:pt idx="13">
                  <c:v>4.4933516735442457E-2</c:v>
                </c:pt>
                <c:pt idx="14">
                  <c:v>4.9060064190738197E-2</c:v>
                </c:pt>
                <c:pt idx="15">
                  <c:v>8.8491517652453E-2</c:v>
                </c:pt>
                <c:pt idx="16">
                  <c:v>9.7203117835855113E-2</c:v>
                </c:pt>
                <c:pt idx="17">
                  <c:v>7.336084364970197E-3</c:v>
                </c:pt>
                <c:pt idx="18">
                  <c:v>3.8055937643282897E-2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97-4263-9DF2-AA4D6FF16E8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97-4263-9DF2-AA4D6FF16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10.37'!$Y$44:$Y$60</c:f>
              <c:numCache>
                <c:formatCode>#,##0</c:formatCode>
                <c:ptCount val="17"/>
                <c:pt idx="0">
                  <c:v>0</c:v>
                </c:pt>
                <c:pt idx="1">
                  <c:v>16</c:v>
                </c:pt>
                <c:pt idx="2">
                  <c:v>68</c:v>
                </c:pt>
                <c:pt idx="3">
                  <c:v>86</c:v>
                </c:pt>
                <c:pt idx="4">
                  <c:v>69</c:v>
                </c:pt>
                <c:pt idx="5">
                  <c:v>55</c:v>
                </c:pt>
                <c:pt idx="6">
                  <c:v>65</c:v>
                </c:pt>
                <c:pt idx="7">
                  <c:v>67</c:v>
                </c:pt>
                <c:pt idx="8">
                  <c:v>65</c:v>
                </c:pt>
                <c:pt idx="9">
                  <c:v>85</c:v>
                </c:pt>
                <c:pt idx="10">
                  <c:v>132</c:v>
                </c:pt>
                <c:pt idx="11">
                  <c:v>89</c:v>
                </c:pt>
                <c:pt idx="12">
                  <c:v>36</c:v>
                </c:pt>
                <c:pt idx="13">
                  <c:v>24</c:v>
                </c:pt>
                <c:pt idx="14">
                  <c:v>0</c:v>
                </c:pt>
                <c:pt idx="15">
                  <c:v>4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06-48B6-A3B3-E03ED9C7B390}"/>
            </c:ext>
          </c:extLst>
        </c:ser>
        <c:ser>
          <c:idx val="1"/>
          <c:order val="1"/>
          <c:tx>
            <c:strRef>
              <c:f>'Table 10.37'!$S$62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10.37'!$Y$63:$Y$79</c:f>
              <c:numCache>
                <c:formatCode>#,##0</c:formatCode>
                <c:ptCount val="17"/>
                <c:pt idx="0">
                  <c:v>0</c:v>
                </c:pt>
                <c:pt idx="1">
                  <c:v>14</c:v>
                </c:pt>
                <c:pt idx="2">
                  <c:v>72</c:v>
                </c:pt>
                <c:pt idx="3">
                  <c:v>56</c:v>
                </c:pt>
                <c:pt idx="4">
                  <c:v>51</c:v>
                </c:pt>
                <c:pt idx="5">
                  <c:v>46</c:v>
                </c:pt>
                <c:pt idx="6">
                  <c:v>51</c:v>
                </c:pt>
                <c:pt idx="7">
                  <c:v>40</c:v>
                </c:pt>
                <c:pt idx="8">
                  <c:v>87</c:v>
                </c:pt>
                <c:pt idx="9">
                  <c:v>100</c:v>
                </c:pt>
                <c:pt idx="10">
                  <c:v>127</c:v>
                </c:pt>
                <c:pt idx="11">
                  <c:v>62</c:v>
                </c:pt>
                <c:pt idx="12">
                  <c:v>40</c:v>
                </c:pt>
                <c:pt idx="13">
                  <c:v>11</c:v>
                </c:pt>
                <c:pt idx="14">
                  <c:v>8</c:v>
                </c:pt>
                <c:pt idx="15">
                  <c:v>3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06-48B6-A3B3-E03ED9C7B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10.37'!$Y$83:$Y$90</c:f>
              <c:numCache>
                <c:formatCode>#,##0</c:formatCode>
                <c:ptCount val="8"/>
                <c:pt idx="0">
                  <c:v>33</c:v>
                </c:pt>
                <c:pt idx="1">
                  <c:v>38</c:v>
                </c:pt>
                <c:pt idx="2">
                  <c:v>99</c:v>
                </c:pt>
                <c:pt idx="3">
                  <c:v>27</c:v>
                </c:pt>
                <c:pt idx="4">
                  <c:v>17</c:v>
                </c:pt>
                <c:pt idx="5">
                  <c:v>13</c:v>
                </c:pt>
                <c:pt idx="6">
                  <c:v>67</c:v>
                </c:pt>
                <c:pt idx="7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39-48F9-B14D-C2D23D67CF37}"/>
            </c:ext>
          </c:extLst>
        </c:ser>
        <c:ser>
          <c:idx val="1"/>
          <c:order val="1"/>
          <c:tx>
            <c:strRef>
              <c:f>'Table 10.37'!$S$92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10.37'!$Y$93:$Y$100</c:f>
              <c:numCache>
                <c:formatCode>#,##0</c:formatCode>
                <c:ptCount val="8"/>
                <c:pt idx="0">
                  <c:v>28</c:v>
                </c:pt>
                <c:pt idx="1">
                  <c:v>105</c:v>
                </c:pt>
                <c:pt idx="2">
                  <c:v>23</c:v>
                </c:pt>
                <c:pt idx="3">
                  <c:v>104</c:v>
                </c:pt>
                <c:pt idx="4">
                  <c:v>68</c:v>
                </c:pt>
                <c:pt idx="5">
                  <c:v>26</c:v>
                </c:pt>
                <c:pt idx="6">
                  <c:v>7</c:v>
                </c:pt>
                <c:pt idx="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39-48F9-B14D-C2D23D67C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10.37'!$S$1</c:f>
              <c:strCache>
                <c:ptCount val="1"/>
                <c:pt idx="0">
                  <c:v>Mount Remarkable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10.37'!$U$8:$Y$8</c:f>
              <c:numCache>
                <c:formatCode>#,##0</c:formatCode>
                <c:ptCount val="5"/>
                <c:pt idx="0">
                  <c:v>29135.5</c:v>
                </c:pt>
                <c:pt idx="1">
                  <c:v>27912</c:v>
                </c:pt>
                <c:pt idx="2">
                  <c:v>29830.12</c:v>
                </c:pt>
                <c:pt idx="3">
                  <c:v>35745</c:v>
                </c:pt>
                <c:pt idx="4">
                  <c:v>35861.730000000003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A4-43B4-B939-9CB5BDD7FF3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A4-43B4-B939-9CB5BDD7F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10.37'!$T$4:$Z$4</c:f>
              <c:numCache>
                <c:formatCode>#,##0</c:formatCode>
                <c:ptCount val="7"/>
                <c:pt idx="0">
                  <c:v>898</c:v>
                </c:pt>
                <c:pt idx="1">
                  <c:v>922</c:v>
                </c:pt>
                <c:pt idx="2">
                  <c:v>1135</c:v>
                </c:pt>
                <c:pt idx="3">
                  <c:v>1288</c:v>
                </c:pt>
                <c:pt idx="4">
                  <c:v>1358</c:v>
                </c:pt>
                <c:pt idx="5">
                  <c:v>1642</c:v>
                </c:pt>
                <c:pt idx="6">
                  <c:v>2181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5B-4535-A8A1-61D13DD3B0BB}"/>
            </c:ext>
          </c:extLst>
        </c:ser>
        <c:ser>
          <c:idx val="1"/>
          <c:order val="1"/>
          <c:tx>
            <c:strRef>
              <c:f>'Table 10.37'!$S$7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10.37'!$T$7:$Z$7</c:f>
              <c:numCache>
                <c:formatCode>#,##0</c:formatCode>
                <c:ptCount val="7"/>
                <c:pt idx="0">
                  <c:v>581</c:v>
                </c:pt>
                <c:pt idx="1">
                  <c:v>617</c:v>
                </c:pt>
                <c:pt idx="2">
                  <c:v>772</c:v>
                </c:pt>
                <c:pt idx="3">
                  <c:v>870</c:v>
                </c:pt>
                <c:pt idx="4">
                  <c:v>936</c:v>
                </c:pt>
                <c:pt idx="5">
                  <c:v>1077</c:v>
                </c:pt>
                <c:pt idx="6">
                  <c:v>1470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5B-4535-A8A1-61D13DD3B0BB}"/>
            </c:ext>
          </c:extLst>
        </c:ser>
        <c:ser>
          <c:idx val="2"/>
          <c:order val="2"/>
          <c:tx>
            <c:strRef>
              <c:f>'Table 10.37'!$S$11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10.37'!$T$11:$Z$11</c:f>
              <c:numCache>
                <c:formatCode>#,##0</c:formatCode>
                <c:ptCount val="7"/>
                <c:pt idx="0">
                  <c:v>697</c:v>
                </c:pt>
                <c:pt idx="1">
                  <c:v>707</c:v>
                </c:pt>
                <c:pt idx="2">
                  <c:v>893</c:v>
                </c:pt>
                <c:pt idx="3">
                  <c:v>1005</c:v>
                </c:pt>
                <c:pt idx="4">
                  <c:v>1083</c:v>
                </c:pt>
                <c:pt idx="5">
                  <c:v>1302</c:v>
                </c:pt>
                <c:pt idx="6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5B-4535-A8A1-61D13DD3B0BB}"/>
            </c:ext>
          </c:extLst>
        </c:ser>
        <c:ser>
          <c:idx val="3"/>
          <c:order val="3"/>
          <c:tx>
            <c:strRef>
              <c:f>'Table 10.37'!$S$12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10.37'!$T$12:$Z$12</c:f>
              <c:numCache>
                <c:formatCode>#,##0</c:formatCode>
                <c:ptCount val="7"/>
                <c:pt idx="0">
                  <c:v>202</c:v>
                </c:pt>
                <c:pt idx="1">
                  <c:v>217</c:v>
                </c:pt>
                <c:pt idx="2">
                  <c:v>237</c:v>
                </c:pt>
                <c:pt idx="3">
                  <c:v>283</c:v>
                </c:pt>
                <c:pt idx="4">
                  <c:v>268</c:v>
                </c:pt>
                <c:pt idx="5">
                  <c:v>340</c:v>
                </c:pt>
                <c:pt idx="6">
                  <c:v>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5B-4535-A8A1-61D13DD3B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10.37'!$S$1</c:f>
              <c:strCache>
                <c:ptCount val="1"/>
                <c:pt idx="0">
                  <c:v>Mount Remarkable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10.37'!$AB$15:$AB$33</c:f>
              <c:numCache>
                <c:formatCode>0.0%</c:formatCode>
                <c:ptCount val="19"/>
                <c:pt idx="0">
                  <c:v>0.14901421366345713</c:v>
                </c:pt>
                <c:pt idx="1">
                  <c:v>1.8798716185236129E-2</c:v>
                </c:pt>
                <c:pt idx="2">
                  <c:v>5.5937643282897756E-2</c:v>
                </c:pt>
                <c:pt idx="3">
                  <c:v>6.8775790921595595E-3</c:v>
                </c:pt>
                <c:pt idx="4">
                  <c:v>5.0894085281980743E-2</c:v>
                </c:pt>
                <c:pt idx="5">
                  <c:v>2.1549747822099955E-2</c:v>
                </c:pt>
                <c:pt idx="6">
                  <c:v>4.264099037138927E-2</c:v>
                </c:pt>
                <c:pt idx="7">
                  <c:v>4.4475011462631824E-2</c:v>
                </c:pt>
                <c:pt idx="8">
                  <c:v>4.4475011462631824E-2</c:v>
                </c:pt>
                <c:pt idx="9">
                  <c:v>0</c:v>
                </c:pt>
                <c:pt idx="10">
                  <c:v>1.8798716185236129E-2</c:v>
                </c:pt>
                <c:pt idx="11">
                  <c:v>8.253094910591471E-3</c:v>
                </c:pt>
                <c:pt idx="12">
                  <c:v>2.0174232003668042E-2</c:v>
                </c:pt>
                <c:pt idx="13">
                  <c:v>4.4933516735442457E-2</c:v>
                </c:pt>
                <c:pt idx="14">
                  <c:v>4.9060064190738197E-2</c:v>
                </c:pt>
                <c:pt idx="15">
                  <c:v>8.8491517652453E-2</c:v>
                </c:pt>
                <c:pt idx="16">
                  <c:v>9.7203117835855113E-2</c:v>
                </c:pt>
                <c:pt idx="17">
                  <c:v>7.336084364970197E-3</c:v>
                </c:pt>
                <c:pt idx="18">
                  <c:v>3.8055937643282897E-2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84-4A9E-BEBE-5E575B153B7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84-4A9E-BEBE-5E575B153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10.37'!$Z$44:$Z$60</c:f>
              <c:numCache>
                <c:formatCode>#,##0</c:formatCode>
                <c:ptCount val="17"/>
                <c:pt idx="0">
                  <c:v>2</c:v>
                </c:pt>
                <c:pt idx="1">
                  <c:v>31</c:v>
                </c:pt>
                <c:pt idx="2">
                  <c:v>63</c:v>
                </c:pt>
                <c:pt idx="3">
                  <c:v>100</c:v>
                </c:pt>
                <c:pt idx="4">
                  <c:v>101</c:v>
                </c:pt>
                <c:pt idx="5">
                  <c:v>59</c:v>
                </c:pt>
                <c:pt idx="6">
                  <c:v>52</c:v>
                </c:pt>
                <c:pt idx="7">
                  <c:v>92</c:v>
                </c:pt>
                <c:pt idx="8">
                  <c:v>90</c:v>
                </c:pt>
                <c:pt idx="9">
                  <c:v>104</c:v>
                </c:pt>
                <c:pt idx="10">
                  <c:v>160</c:v>
                </c:pt>
                <c:pt idx="11">
                  <c:v>145</c:v>
                </c:pt>
                <c:pt idx="12">
                  <c:v>46</c:v>
                </c:pt>
                <c:pt idx="13">
                  <c:v>42</c:v>
                </c:pt>
                <c:pt idx="14">
                  <c:v>15</c:v>
                </c:pt>
                <c:pt idx="15">
                  <c:v>11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B6-4A09-9873-104C7BDEF1FA}"/>
            </c:ext>
          </c:extLst>
        </c:ser>
        <c:ser>
          <c:idx val="1"/>
          <c:order val="1"/>
          <c:tx>
            <c:strRef>
              <c:f>'Table 10.37'!$S$62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10.37'!$Z$63:$Z$79</c:f>
              <c:numCache>
                <c:formatCode>#,##0</c:formatCode>
                <c:ptCount val="17"/>
                <c:pt idx="0">
                  <c:v>0</c:v>
                </c:pt>
                <c:pt idx="1">
                  <c:v>22</c:v>
                </c:pt>
                <c:pt idx="2">
                  <c:v>57</c:v>
                </c:pt>
                <c:pt idx="3">
                  <c:v>80</c:v>
                </c:pt>
                <c:pt idx="4">
                  <c:v>39</c:v>
                </c:pt>
                <c:pt idx="5">
                  <c:v>67</c:v>
                </c:pt>
                <c:pt idx="6">
                  <c:v>75</c:v>
                </c:pt>
                <c:pt idx="7">
                  <c:v>45</c:v>
                </c:pt>
                <c:pt idx="8">
                  <c:v>108</c:v>
                </c:pt>
                <c:pt idx="9">
                  <c:v>139</c:v>
                </c:pt>
                <c:pt idx="10">
                  <c:v>155</c:v>
                </c:pt>
                <c:pt idx="11">
                  <c:v>107</c:v>
                </c:pt>
                <c:pt idx="12">
                  <c:v>59</c:v>
                </c:pt>
                <c:pt idx="13">
                  <c:v>23</c:v>
                </c:pt>
                <c:pt idx="14">
                  <c:v>12</c:v>
                </c:pt>
                <c:pt idx="15">
                  <c:v>3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B6-4A09-9873-104C7BDEF1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10.37'!$Z$83:$Z$90</c:f>
              <c:numCache>
                <c:formatCode>#,##0</c:formatCode>
                <c:ptCount val="8"/>
                <c:pt idx="0">
                  <c:v>46</c:v>
                </c:pt>
                <c:pt idx="1">
                  <c:v>46</c:v>
                </c:pt>
                <c:pt idx="2">
                  <c:v>132</c:v>
                </c:pt>
                <c:pt idx="3">
                  <c:v>27</c:v>
                </c:pt>
                <c:pt idx="4">
                  <c:v>19</c:v>
                </c:pt>
                <c:pt idx="5">
                  <c:v>13</c:v>
                </c:pt>
                <c:pt idx="6">
                  <c:v>86</c:v>
                </c:pt>
                <c:pt idx="7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18-4326-A08B-619F5A574D37}"/>
            </c:ext>
          </c:extLst>
        </c:ser>
        <c:ser>
          <c:idx val="1"/>
          <c:order val="1"/>
          <c:tx>
            <c:strRef>
              <c:f>'Table 10.37'!$S$92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10.37'!$Z$93:$Z$100</c:f>
              <c:numCache>
                <c:formatCode>#,##0</c:formatCode>
                <c:ptCount val="8"/>
                <c:pt idx="0">
                  <c:v>26</c:v>
                </c:pt>
                <c:pt idx="1">
                  <c:v>141</c:v>
                </c:pt>
                <c:pt idx="2">
                  <c:v>21</c:v>
                </c:pt>
                <c:pt idx="3">
                  <c:v>119</c:v>
                </c:pt>
                <c:pt idx="4">
                  <c:v>92</c:v>
                </c:pt>
                <c:pt idx="5">
                  <c:v>31</c:v>
                </c:pt>
                <c:pt idx="6">
                  <c:v>9</c:v>
                </c:pt>
                <c:pt idx="7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18-4326-A08B-619F5A574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10.4'!$S$1</c:f>
              <c:strCache>
                <c:ptCount val="1"/>
                <c:pt idx="0">
                  <c:v>Alexandrina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10.4'!$AB$15:$AB$33</c:f>
              <c:numCache>
                <c:formatCode>0.0%</c:formatCode>
                <c:ptCount val="19"/>
                <c:pt idx="0">
                  <c:v>6.3776982569548654E-2</c:v>
                </c:pt>
                <c:pt idx="1">
                  <c:v>1.604524991342491E-2</c:v>
                </c:pt>
                <c:pt idx="2">
                  <c:v>6.1987764054022856E-2</c:v>
                </c:pt>
                <c:pt idx="3">
                  <c:v>8.772942398707146E-3</c:v>
                </c:pt>
                <c:pt idx="4">
                  <c:v>8.2304051714186768E-2</c:v>
                </c:pt>
                <c:pt idx="5">
                  <c:v>1.9450536765554659E-2</c:v>
                </c:pt>
                <c:pt idx="6">
                  <c:v>8.0745700103890108E-2</c:v>
                </c:pt>
                <c:pt idx="7">
                  <c:v>7.4108276578552471E-2</c:v>
                </c:pt>
                <c:pt idx="8">
                  <c:v>3.2783100542537226E-2</c:v>
                </c:pt>
                <c:pt idx="9">
                  <c:v>5.8293893570356692E-3</c:v>
                </c:pt>
                <c:pt idx="10">
                  <c:v>3.2379083458386242E-2</c:v>
                </c:pt>
                <c:pt idx="11">
                  <c:v>1.7199584439570589E-2</c:v>
                </c:pt>
                <c:pt idx="12">
                  <c:v>4.5423063603832393E-2</c:v>
                </c:pt>
                <c:pt idx="13">
                  <c:v>6.7066835969063834E-2</c:v>
                </c:pt>
                <c:pt idx="14">
                  <c:v>4.9059217361191274E-2</c:v>
                </c:pt>
                <c:pt idx="15">
                  <c:v>7.1164723536880983E-2</c:v>
                </c:pt>
                <c:pt idx="16">
                  <c:v>0.12241717649774905</c:v>
                </c:pt>
                <c:pt idx="17">
                  <c:v>1.8353918965716264E-2</c:v>
                </c:pt>
                <c:pt idx="18">
                  <c:v>3.7573588826041789E-2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F4-4486-9BB3-4017E00051A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F4-4486-9BB3-4017E0005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10.37'!$S$1</c:f>
              <c:strCache>
                <c:ptCount val="1"/>
                <c:pt idx="0">
                  <c:v>Mount Remarkable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10.37'!$T$8:$Z$8</c:f>
              <c:numCache>
                <c:formatCode>#,##0</c:formatCode>
                <c:ptCount val="7"/>
                <c:pt idx="0">
                  <c:v>24297</c:v>
                </c:pt>
                <c:pt idx="1">
                  <c:v>29135.5</c:v>
                </c:pt>
                <c:pt idx="2">
                  <c:v>27912</c:v>
                </c:pt>
                <c:pt idx="3">
                  <c:v>29830.12</c:v>
                </c:pt>
                <c:pt idx="4">
                  <c:v>35745</c:v>
                </c:pt>
                <c:pt idx="5">
                  <c:v>35861.730000000003</c:v>
                </c:pt>
                <c:pt idx="6">
                  <c:v>35201.379999999997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60-4582-B906-7B79EB6AEAB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60-4582-B906-7B79EB6AE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10.38'!$U$4:$Y$4</c:f>
              <c:numCache>
                <c:formatCode>#,##0</c:formatCode>
                <c:ptCount val="5"/>
                <c:pt idx="0">
                  <c:v>12722</c:v>
                </c:pt>
                <c:pt idx="1">
                  <c:v>13205</c:v>
                </c:pt>
                <c:pt idx="2">
                  <c:v>13578</c:v>
                </c:pt>
                <c:pt idx="3">
                  <c:v>13869</c:v>
                </c:pt>
                <c:pt idx="4">
                  <c:v>14605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90-425F-9BFA-CE93A5CDB84D}"/>
            </c:ext>
          </c:extLst>
        </c:ser>
        <c:ser>
          <c:idx val="1"/>
          <c:order val="1"/>
          <c:tx>
            <c:strRef>
              <c:f>'Table 10.38'!$S$7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10.38'!$U$7:$Y$7</c:f>
              <c:numCache>
                <c:formatCode>#,##0</c:formatCode>
                <c:ptCount val="5"/>
                <c:pt idx="0">
                  <c:v>9397</c:v>
                </c:pt>
                <c:pt idx="1">
                  <c:v>9484</c:v>
                </c:pt>
                <c:pt idx="2">
                  <c:v>9921</c:v>
                </c:pt>
                <c:pt idx="3">
                  <c:v>10232</c:v>
                </c:pt>
                <c:pt idx="4">
                  <c:v>10617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90-425F-9BFA-CE93A5CDB84D}"/>
            </c:ext>
          </c:extLst>
        </c:ser>
        <c:ser>
          <c:idx val="2"/>
          <c:order val="2"/>
          <c:tx>
            <c:strRef>
              <c:f>'Table 10.38'!$S$11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10.38'!$U$11:$Y$11</c:f>
              <c:numCache>
                <c:formatCode>#,##0</c:formatCode>
                <c:ptCount val="5"/>
                <c:pt idx="0">
                  <c:v>11105</c:v>
                </c:pt>
                <c:pt idx="1">
                  <c:v>11657</c:v>
                </c:pt>
                <c:pt idx="2">
                  <c:v>11976</c:v>
                </c:pt>
                <c:pt idx="3">
                  <c:v>12196</c:v>
                </c:pt>
                <c:pt idx="4">
                  <c:v>12878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90-425F-9BFA-CE93A5CDB84D}"/>
            </c:ext>
          </c:extLst>
        </c:ser>
        <c:ser>
          <c:idx val="3"/>
          <c:order val="3"/>
          <c:tx>
            <c:strRef>
              <c:f>'Table 10.38'!$S$12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10.38'!$U$12:$Y$12</c:f>
              <c:numCache>
                <c:formatCode>#,##0</c:formatCode>
                <c:ptCount val="5"/>
                <c:pt idx="0">
                  <c:v>1620</c:v>
                </c:pt>
                <c:pt idx="1">
                  <c:v>1547</c:v>
                </c:pt>
                <c:pt idx="2">
                  <c:v>1604</c:v>
                </c:pt>
                <c:pt idx="3">
                  <c:v>1672</c:v>
                </c:pt>
                <c:pt idx="4">
                  <c:v>1727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90-425F-9BFA-CE93A5CDB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10.38'!$S$1</c:f>
              <c:strCache>
                <c:ptCount val="1"/>
                <c:pt idx="0">
                  <c:v>Murray Bridge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10.38'!$AB$15:$AB$33</c:f>
              <c:numCache>
                <c:formatCode>0.0%</c:formatCode>
                <c:ptCount val="19"/>
                <c:pt idx="0">
                  <c:v>6.4023025263831149E-2</c:v>
                </c:pt>
                <c:pt idx="1">
                  <c:v>1.1256795650783498E-2</c:v>
                </c:pt>
                <c:pt idx="2">
                  <c:v>0.12369683402622322</c:v>
                </c:pt>
                <c:pt idx="3">
                  <c:v>7.2913335465302209E-3</c:v>
                </c:pt>
                <c:pt idx="4">
                  <c:v>5.3597697473616888E-2</c:v>
                </c:pt>
                <c:pt idx="5">
                  <c:v>2.3089222897345697E-2</c:v>
                </c:pt>
                <c:pt idx="6">
                  <c:v>9.9968020466901189E-2</c:v>
                </c:pt>
                <c:pt idx="7">
                  <c:v>4.4131755676367124E-2</c:v>
                </c:pt>
                <c:pt idx="8">
                  <c:v>4.1189638631275984E-2</c:v>
                </c:pt>
                <c:pt idx="9">
                  <c:v>6.3319475535657177E-3</c:v>
                </c:pt>
                <c:pt idx="10">
                  <c:v>2.4240486088903102E-2</c:v>
                </c:pt>
                <c:pt idx="11">
                  <c:v>1.1448672849376399E-2</c:v>
                </c:pt>
                <c:pt idx="12">
                  <c:v>3.0700351774864087E-2</c:v>
                </c:pt>
                <c:pt idx="13">
                  <c:v>0.11538215542053086</c:v>
                </c:pt>
                <c:pt idx="14">
                  <c:v>5.244643428205948E-2</c:v>
                </c:pt>
                <c:pt idx="15">
                  <c:v>6.1464662615925807E-2</c:v>
                </c:pt>
                <c:pt idx="16">
                  <c:v>9.9520307003517744E-2</c:v>
                </c:pt>
                <c:pt idx="17">
                  <c:v>1.7077070674768147E-2</c:v>
                </c:pt>
                <c:pt idx="18">
                  <c:v>2.9421170450911416E-2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B-4A35-80F2-B5DA1820452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1B-4A35-80F2-B5DA18204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10.38'!$Y$44:$Y$60</c:f>
              <c:numCache>
                <c:formatCode>#,##0</c:formatCode>
                <c:ptCount val="17"/>
                <c:pt idx="0">
                  <c:v>15</c:v>
                </c:pt>
                <c:pt idx="1">
                  <c:v>168</c:v>
                </c:pt>
                <c:pt idx="2">
                  <c:v>459</c:v>
                </c:pt>
                <c:pt idx="3">
                  <c:v>831</c:v>
                </c:pt>
                <c:pt idx="4">
                  <c:v>1140</c:v>
                </c:pt>
                <c:pt idx="5">
                  <c:v>846</c:v>
                </c:pt>
                <c:pt idx="6">
                  <c:v>670</c:v>
                </c:pt>
                <c:pt idx="7">
                  <c:v>641</c:v>
                </c:pt>
                <c:pt idx="8">
                  <c:v>722</c:v>
                </c:pt>
                <c:pt idx="9">
                  <c:v>661</c:v>
                </c:pt>
                <c:pt idx="10">
                  <c:v>627</c:v>
                </c:pt>
                <c:pt idx="11">
                  <c:v>440</c:v>
                </c:pt>
                <c:pt idx="12">
                  <c:v>260</c:v>
                </c:pt>
                <c:pt idx="13">
                  <c:v>116</c:v>
                </c:pt>
                <c:pt idx="14">
                  <c:v>55</c:v>
                </c:pt>
                <c:pt idx="15">
                  <c:v>24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AF-488D-BBAF-1F2ADD8D59FA}"/>
            </c:ext>
          </c:extLst>
        </c:ser>
        <c:ser>
          <c:idx val="1"/>
          <c:order val="1"/>
          <c:tx>
            <c:strRef>
              <c:f>'Table 10.38'!$S$62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10.38'!$Y$63:$Y$79</c:f>
              <c:numCache>
                <c:formatCode>#,##0</c:formatCode>
                <c:ptCount val="17"/>
                <c:pt idx="0">
                  <c:v>14</c:v>
                </c:pt>
                <c:pt idx="1">
                  <c:v>173</c:v>
                </c:pt>
                <c:pt idx="2">
                  <c:v>505</c:v>
                </c:pt>
                <c:pt idx="3">
                  <c:v>743</c:v>
                </c:pt>
                <c:pt idx="4">
                  <c:v>823</c:v>
                </c:pt>
                <c:pt idx="5">
                  <c:v>703</c:v>
                </c:pt>
                <c:pt idx="6">
                  <c:v>552</c:v>
                </c:pt>
                <c:pt idx="7">
                  <c:v>580</c:v>
                </c:pt>
                <c:pt idx="8">
                  <c:v>746</c:v>
                </c:pt>
                <c:pt idx="9">
                  <c:v>703</c:v>
                </c:pt>
                <c:pt idx="10">
                  <c:v>657</c:v>
                </c:pt>
                <c:pt idx="11">
                  <c:v>395</c:v>
                </c:pt>
                <c:pt idx="12">
                  <c:v>169</c:v>
                </c:pt>
                <c:pt idx="13">
                  <c:v>71</c:v>
                </c:pt>
                <c:pt idx="14">
                  <c:v>51</c:v>
                </c:pt>
                <c:pt idx="15">
                  <c:v>23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AF-488D-BBAF-1F2ADD8D5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10.38'!$Y$83:$Y$90</c:f>
              <c:numCache>
                <c:formatCode>#,##0</c:formatCode>
                <c:ptCount val="8"/>
                <c:pt idx="0">
                  <c:v>409</c:v>
                </c:pt>
                <c:pt idx="1">
                  <c:v>243</c:v>
                </c:pt>
                <c:pt idx="2">
                  <c:v>795</c:v>
                </c:pt>
                <c:pt idx="3">
                  <c:v>276</c:v>
                </c:pt>
                <c:pt idx="4">
                  <c:v>136</c:v>
                </c:pt>
                <c:pt idx="5">
                  <c:v>234</c:v>
                </c:pt>
                <c:pt idx="6">
                  <c:v>641</c:v>
                </c:pt>
                <c:pt idx="7">
                  <c:v>1532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6E-40B7-9A0D-2BEE363570E7}"/>
            </c:ext>
          </c:extLst>
        </c:ser>
        <c:ser>
          <c:idx val="1"/>
          <c:order val="1"/>
          <c:tx>
            <c:strRef>
              <c:f>'Table 10.38'!$S$92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10.38'!$Y$93:$Y$100</c:f>
              <c:numCache>
                <c:formatCode>#,##0</c:formatCode>
                <c:ptCount val="8"/>
                <c:pt idx="0">
                  <c:v>324</c:v>
                </c:pt>
                <c:pt idx="1">
                  <c:v>528</c:v>
                </c:pt>
                <c:pt idx="2">
                  <c:v>136</c:v>
                </c:pt>
                <c:pt idx="3">
                  <c:v>857</c:v>
                </c:pt>
                <c:pt idx="4">
                  <c:v>668</c:v>
                </c:pt>
                <c:pt idx="5">
                  <c:v>564</c:v>
                </c:pt>
                <c:pt idx="6">
                  <c:v>73</c:v>
                </c:pt>
                <c:pt idx="7">
                  <c:v>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6E-40B7-9A0D-2BEE36357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10.38'!$S$1</c:f>
              <c:strCache>
                <c:ptCount val="1"/>
                <c:pt idx="0">
                  <c:v>Murray Bridge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10.38'!$U$8:$Y$8</c:f>
              <c:numCache>
                <c:formatCode>#,##0</c:formatCode>
                <c:ptCount val="5"/>
                <c:pt idx="0">
                  <c:v>34271.129999999997</c:v>
                </c:pt>
                <c:pt idx="1">
                  <c:v>34253.57</c:v>
                </c:pt>
                <c:pt idx="2">
                  <c:v>35533.07</c:v>
                </c:pt>
                <c:pt idx="3">
                  <c:v>37254.47</c:v>
                </c:pt>
                <c:pt idx="4">
                  <c:v>37997.68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FE-4DD3-A663-4C9B3A44FDB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FE-4DD3-A663-4C9B3A44F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10.38'!$T$4:$Z$4</c:f>
              <c:numCache>
                <c:formatCode>#,##0</c:formatCode>
                <c:ptCount val="7"/>
                <c:pt idx="0">
                  <c:v>12881</c:v>
                </c:pt>
                <c:pt idx="1">
                  <c:v>12722</c:v>
                </c:pt>
                <c:pt idx="2">
                  <c:v>13205</c:v>
                </c:pt>
                <c:pt idx="3">
                  <c:v>13578</c:v>
                </c:pt>
                <c:pt idx="4">
                  <c:v>13869</c:v>
                </c:pt>
                <c:pt idx="5">
                  <c:v>14605</c:v>
                </c:pt>
                <c:pt idx="6">
                  <c:v>15635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AD-4108-9138-4937973B21B8}"/>
            </c:ext>
          </c:extLst>
        </c:ser>
        <c:ser>
          <c:idx val="1"/>
          <c:order val="1"/>
          <c:tx>
            <c:strRef>
              <c:f>'Table 10.38'!$S$7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10.38'!$T$7:$Z$7</c:f>
              <c:numCache>
                <c:formatCode>#,##0</c:formatCode>
                <c:ptCount val="7"/>
                <c:pt idx="0">
                  <c:v>9375</c:v>
                </c:pt>
                <c:pt idx="1">
                  <c:v>9397</c:v>
                </c:pt>
                <c:pt idx="2">
                  <c:v>9484</c:v>
                </c:pt>
                <c:pt idx="3">
                  <c:v>9921</c:v>
                </c:pt>
                <c:pt idx="4">
                  <c:v>10232</c:v>
                </c:pt>
                <c:pt idx="5">
                  <c:v>10617</c:v>
                </c:pt>
                <c:pt idx="6">
                  <c:v>10741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AD-4108-9138-4937973B21B8}"/>
            </c:ext>
          </c:extLst>
        </c:ser>
        <c:ser>
          <c:idx val="2"/>
          <c:order val="2"/>
          <c:tx>
            <c:strRef>
              <c:f>'Table 10.38'!$S$11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10.38'!$T$11:$Z$11</c:f>
              <c:numCache>
                <c:formatCode>#,##0</c:formatCode>
                <c:ptCount val="7"/>
                <c:pt idx="0">
                  <c:v>11216</c:v>
                </c:pt>
                <c:pt idx="1">
                  <c:v>11105</c:v>
                </c:pt>
                <c:pt idx="2">
                  <c:v>11657</c:v>
                </c:pt>
                <c:pt idx="3">
                  <c:v>11976</c:v>
                </c:pt>
                <c:pt idx="4">
                  <c:v>12196</c:v>
                </c:pt>
                <c:pt idx="5">
                  <c:v>12878</c:v>
                </c:pt>
                <c:pt idx="6">
                  <c:v>13722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AD-4108-9138-4937973B21B8}"/>
            </c:ext>
          </c:extLst>
        </c:ser>
        <c:ser>
          <c:idx val="3"/>
          <c:order val="3"/>
          <c:tx>
            <c:strRef>
              <c:f>'Table 10.38'!$S$12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10.38'!$T$12:$Z$12</c:f>
              <c:numCache>
                <c:formatCode>#,##0</c:formatCode>
                <c:ptCount val="7"/>
                <c:pt idx="0">
                  <c:v>1664</c:v>
                </c:pt>
                <c:pt idx="1">
                  <c:v>1620</c:v>
                </c:pt>
                <c:pt idx="2">
                  <c:v>1547</c:v>
                </c:pt>
                <c:pt idx="3">
                  <c:v>1604</c:v>
                </c:pt>
                <c:pt idx="4">
                  <c:v>1672</c:v>
                </c:pt>
                <c:pt idx="5">
                  <c:v>1727</c:v>
                </c:pt>
                <c:pt idx="6">
                  <c:v>1915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AD-4108-9138-4937973B2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10.38'!$S$1</c:f>
              <c:strCache>
                <c:ptCount val="1"/>
                <c:pt idx="0">
                  <c:v>Murray Bridge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10.38'!$AB$15:$AB$33</c:f>
              <c:numCache>
                <c:formatCode>0.0%</c:formatCode>
                <c:ptCount val="19"/>
                <c:pt idx="0">
                  <c:v>6.4023025263831149E-2</c:v>
                </c:pt>
                <c:pt idx="1">
                  <c:v>1.1256795650783498E-2</c:v>
                </c:pt>
                <c:pt idx="2">
                  <c:v>0.12369683402622322</c:v>
                </c:pt>
                <c:pt idx="3">
                  <c:v>7.2913335465302209E-3</c:v>
                </c:pt>
                <c:pt idx="4">
                  <c:v>5.3597697473616888E-2</c:v>
                </c:pt>
                <c:pt idx="5">
                  <c:v>2.3089222897345697E-2</c:v>
                </c:pt>
                <c:pt idx="6">
                  <c:v>9.9968020466901189E-2</c:v>
                </c:pt>
                <c:pt idx="7">
                  <c:v>4.4131755676367124E-2</c:v>
                </c:pt>
                <c:pt idx="8">
                  <c:v>4.1189638631275984E-2</c:v>
                </c:pt>
                <c:pt idx="9">
                  <c:v>6.3319475535657177E-3</c:v>
                </c:pt>
                <c:pt idx="10">
                  <c:v>2.4240486088903102E-2</c:v>
                </c:pt>
                <c:pt idx="11">
                  <c:v>1.1448672849376399E-2</c:v>
                </c:pt>
                <c:pt idx="12">
                  <c:v>3.0700351774864087E-2</c:v>
                </c:pt>
                <c:pt idx="13">
                  <c:v>0.11538215542053086</c:v>
                </c:pt>
                <c:pt idx="14">
                  <c:v>5.244643428205948E-2</c:v>
                </c:pt>
                <c:pt idx="15">
                  <c:v>6.1464662615925807E-2</c:v>
                </c:pt>
                <c:pt idx="16">
                  <c:v>9.9520307003517744E-2</c:v>
                </c:pt>
                <c:pt idx="17">
                  <c:v>1.7077070674768147E-2</c:v>
                </c:pt>
                <c:pt idx="18">
                  <c:v>2.9421170450911416E-2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FB-4587-B5D7-A8FAC2754BB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FB-4587-B5D7-A8FAC2754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10.38'!$Z$44:$Z$60</c:f>
              <c:numCache>
                <c:formatCode>#,##0</c:formatCode>
                <c:ptCount val="17"/>
                <c:pt idx="0">
                  <c:v>13</c:v>
                </c:pt>
                <c:pt idx="1">
                  <c:v>135</c:v>
                </c:pt>
                <c:pt idx="2">
                  <c:v>466</c:v>
                </c:pt>
                <c:pt idx="3">
                  <c:v>803</c:v>
                </c:pt>
                <c:pt idx="4">
                  <c:v>1167</c:v>
                </c:pt>
                <c:pt idx="5">
                  <c:v>989</c:v>
                </c:pt>
                <c:pt idx="6">
                  <c:v>766</c:v>
                </c:pt>
                <c:pt idx="7">
                  <c:v>667</c:v>
                </c:pt>
                <c:pt idx="8">
                  <c:v>807</c:v>
                </c:pt>
                <c:pt idx="9">
                  <c:v>756</c:v>
                </c:pt>
                <c:pt idx="10">
                  <c:v>673</c:v>
                </c:pt>
                <c:pt idx="11">
                  <c:v>500</c:v>
                </c:pt>
                <c:pt idx="12">
                  <c:v>273</c:v>
                </c:pt>
                <c:pt idx="13">
                  <c:v>145</c:v>
                </c:pt>
                <c:pt idx="14">
                  <c:v>51</c:v>
                </c:pt>
                <c:pt idx="15">
                  <c:v>20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6B-453C-A2E8-8B4CE2B19E63}"/>
            </c:ext>
          </c:extLst>
        </c:ser>
        <c:ser>
          <c:idx val="1"/>
          <c:order val="1"/>
          <c:tx>
            <c:strRef>
              <c:f>'Table 10.38'!$S$62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10.38'!$Z$63:$Z$79</c:f>
              <c:numCache>
                <c:formatCode>#,##0</c:formatCode>
                <c:ptCount val="17"/>
                <c:pt idx="0">
                  <c:v>11</c:v>
                </c:pt>
                <c:pt idx="1">
                  <c:v>173</c:v>
                </c:pt>
                <c:pt idx="2">
                  <c:v>496</c:v>
                </c:pt>
                <c:pt idx="3">
                  <c:v>785</c:v>
                </c:pt>
                <c:pt idx="4">
                  <c:v>846</c:v>
                </c:pt>
                <c:pt idx="5">
                  <c:v>688</c:v>
                </c:pt>
                <c:pt idx="6">
                  <c:v>604</c:v>
                </c:pt>
                <c:pt idx="7">
                  <c:v>666</c:v>
                </c:pt>
                <c:pt idx="8">
                  <c:v>814</c:v>
                </c:pt>
                <c:pt idx="9">
                  <c:v>718</c:v>
                </c:pt>
                <c:pt idx="10">
                  <c:v>698</c:v>
                </c:pt>
                <c:pt idx="11">
                  <c:v>444</c:v>
                </c:pt>
                <c:pt idx="12">
                  <c:v>206</c:v>
                </c:pt>
                <c:pt idx="13">
                  <c:v>104</c:v>
                </c:pt>
                <c:pt idx="14">
                  <c:v>49</c:v>
                </c:pt>
                <c:pt idx="15">
                  <c:v>24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6B-453C-A2E8-8B4CE2B19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10.38'!$Z$83:$Z$90</c:f>
              <c:numCache>
                <c:formatCode>#,##0</c:formatCode>
                <c:ptCount val="8"/>
                <c:pt idx="0">
                  <c:v>435</c:v>
                </c:pt>
                <c:pt idx="1">
                  <c:v>266</c:v>
                </c:pt>
                <c:pt idx="2">
                  <c:v>851</c:v>
                </c:pt>
                <c:pt idx="3">
                  <c:v>308</c:v>
                </c:pt>
                <c:pt idx="4">
                  <c:v>139</c:v>
                </c:pt>
                <c:pt idx="5">
                  <c:v>260</c:v>
                </c:pt>
                <c:pt idx="6">
                  <c:v>672</c:v>
                </c:pt>
                <c:pt idx="7">
                  <c:v>1404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DB-44D4-A11E-E5D4D2864F99}"/>
            </c:ext>
          </c:extLst>
        </c:ser>
        <c:ser>
          <c:idx val="1"/>
          <c:order val="1"/>
          <c:tx>
            <c:strRef>
              <c:f>'Table 10.38'!$S$92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10.38'!$Z$93:$Z$100</c:f>
              <c:numCache>
                <c:formatCode>#,##0</c:formatCode>
                <c:ptCount val="8"/>
                <c:pt idx="0">
                  <c:v>339</c:v>
                </c:pt>
                <c:pt idx="1">
                  <c:v>562</c:v>
                </c:pt>
                <c:pt idx="2">
                  <c:v>143</c:v>
                </c:pt>
                <c:pt idx="3">
                  <c:v>908</c:v>
                </c:pt>
                <c:pt idx="4">
                  <c:v>660</c:v>
                </c:pt>
                <c:pt idx="5">
                  <c:v>604</c:v>
                </c:pt>
                <c:pt idx="6">
                  <c:v>90</c:v>
                </c:pt>
                <c:pt idx="7">
                  <c:v>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DB-44D4-A11E-E5D4D2864F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10.4'!$Z$44:$Z$60</c:f>
              <c:numCache>
                <c:formatCode>#,##0</c:formatCode>
                <c:ptCount val="17"/>
                <c:pt idx="0">
                  <c:v>11</c:v>
                </c:pt>
                <c:pt idx="1">
                  <c:v>181</c:v>
                </c:pt>
                <c:pt idx="2">
                  <c:v>467</c:v>
                </c:pt>
                <c:pt idx="3">
                  <c:v>630</c:v>
                </c:pt>
                <c:pt idx="4">
                  <c:v>764</c:v>
                </c:pt>
                <c:pt idx="5">
                  <c:v>727</c:v>
                </c:pt>
                <c:pt idx="6">
                  <c:v>716</c:v>
                </c:pt>
                <c:pt idx="7">
                  <c:v>759</c:v>
                </c:pt>
                <c:pt idx="8">
                  <c:v>899</c:v>
                </c:pt>
                <c:pt idx="9">
                  <c:v>857</c:v>
                </c:pt>
                <c:pt idx="10">
                  <c:v>956</c:v>
                </c:pt>
                <c:pt idx="11">
                  <c:v>775</c:v>
                </c:pt>
                <c:pt idx="12">
                  <c:v>447</c:v>
                </c:pt>
                <c:pt idx="13">
                  <c:v>214</c:v>
                </c:pt>
                <c:pt idx="14">
                  <c:v>110</c:v>
                </c:pt>
                <c:pt idx="15">
                  <c:v>47</c:v>
                </c:pt>
                <c:pt idx="1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7D-4D94-9A16-A73AFDF2C456}"/>
            </c:ext>
          </c:extLst>
        </c:ser>
        <c:ser>
          <c:idx val="1"/>
          <c:order val="1"/>
          <c:tx>
            <c:strRef>
              <c:f>'Table 10.4'!$S$62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10.4'!$Z$63:$Z$79</c:f>
              <c:numCache>
                <c:formatCode>#,##0</c:formatCode>
                <c:ptCount val="17"/>
                <c:pt idx="0">
                  <c:v>8</c:v>
                </c:pt>
                <c:pt idx="1">
                  <c:v>198</c:v>
                </c:pt>
                <c:pt idx="2">
                  <c:v>546</c:v>
                </c:pt>
                <c:pt idx="3">
                  <c:v>634</c:v>
                </c:pt>
                <c:pt idx="4">
                  <c:v>678</c:v>
                </c:pt>
                <c:pt idx="5">
                  <c:v>653</c:v>
                </c:pt>
                <c:pt idx="6">
                  <c:v>667</c:v>
                </c:pt>
                <c:pt idx="7">
                  <c:v>751</c:v>
                </c:pt>
                <c:pt idx="8">
                  <c:v>1037</c:v>
                </c:pt>
                <c:pt idx="9">
                  <c:v>927</c:v>
                </c:pt>
                <c:pt idx="10">
                  <c:v>1088</c:v>
                </c:pt>
                <c:pt idx="11">
                  <c:v>792</c:v>
                </c:pt>
                <c:pt idx="12">
                  <c:v>390</c:v>
                </c:pt>
                <c:pt idx="13">
                  <c:v>128</c:v>
                </c:pt>
                <c:pt idx="14">
                  <c:v>98</c:v>
                </c:pt>
                <c:pt idx="15">
                  <c:v>42</c:v>
                </c:pt>
                <c:pt idx="1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7D-4D94-9A16-A73AFDF2C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10.38'!$S$1</c:f>
              <c:strCache>
                <c:ptCount val="1"/>
                <c:pt idx="0">
                  <c:v>Murray Bridge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10.38'!$T$8:$Z$8</c:f>
              <c:numCache>
                <c:formatCode>#,##0</c:formatCode>
                <c:ptCount val="7"/>
                <c:pt idx="0">
                  <c:v>32852.86</c:v>
                </c:pt>
                <c:pt idx="1">
                  <c:v>34271.129999999997</c:v>
                </c:pt>
                <c:pt idx="2">
                  <c:v>34253.57</c:v>
                </c:pt>
                <c:pt idx="3">
                  <c:v>35533.07</c:v>
                </c:pt>
                <c:pt idx="4">
                  <c:v>37254.47</c:v>
                </c:pt>
                <c:pt idx="5">
                  <c:v>37997.68</c:v>
                </c:pt>
                <c:pt idx="6">
                  <c:v>37508.29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F8-4994-9CD0-0A74D9617E7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F8-4994-9CD0-0A74D9617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10.39'!$U$4:$Y$4</c:f>
              <c:numCache>
                <c:formatCode>#,##0</c:formatCode>
                <c:ptCount val="5"/>
                <c:pt idx="0">
                  <c:v>6772</c:v>
                </c:pt>
                <c:pt idx="1">
                  <c:v>6914</c:v>
                </c:pt>
                <c:pt idx="2">
                  <c:v>6997</c:v>
                </c:pt>
                <c:pt idx="3">
                  <c:v>6997</c:v>
                </c:pt>
                <c:pt idx="4">
                  <c:v>7560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EC-4C60-8ED2-8E4280272829}"/>
            </c:ext>
          </c:extLst>
        </c:ser>
        <c:ser>
          <c:idx val="1"/>
          <c:order val="1"/>
          <c:tx>
            <c:strRef>
              <c:f>'Table 10.39'!$S$7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10.39'!$U$7:$Y$7</c:f>
              <c:numCache>
                <c:formatCode>#,##0</c:formatCode>
                <c:ptCount val="5"/>
                <c:pt idx="0">
                  <c:v>4392</c:v>
                </c:pt>
                <c:pt idx="1">
                  <c:v>4434</c:v>
                </c:pt>
                <c:pt idx="2">
                  <c:v>4553</c:v>
                </c:pt>
                <c:pt idx="3">
                  <c:v>4475</c:v>
                </c:pt>
                <c:pt idx="4">
                  <c:v>4775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EC-4C60-8ED2-8E4280272829}"/>
            </c:ext>
          </c:extLst>
        </c:ser>
        <c:ser>
          <c:idx val="2"/>
          <c:order val="2"/>
          <c:tx>
            <c:strRef>
              <c:f>'Table 10.39'!$S$11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10.39'!$U$11:$Y$11</c:f>
              <c:numCache>
                <c:formatCode>#,##0</c:formatCode>
                <c:ptCount val="5"/>
                <c:pt idx="0">
                  <c:v>5726</c:v>
                </c:pt>
                <c:pt idx="1">
                  <c:v>5858</c:v>
                </c:pt>
                <c:pt idx="2">
                  <c:v>5876</c:v>
                </c:pt>
                <c:pt idx="3">
                  <c:v>5883</c:v>
                </c:pt>
                <c:pt idx="4">
                  <c:v>6354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EC-4C60-8ED2-8E4280272829}"/>
            </c:ext>
          </c:extLst>
        </c:ser>
        <c:ser>
          <c:idx val="3"/>
          <c:order val="3"/>
          <c:tx>
            <c:strRef>
              <c:f>'Table 10.39'!$S$12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10.39'!$U$12:$Y$12</c:f>
              <c:numCache>
                <c:formatCode>#,##0</c:formatCode>
                <c:ptCount val="5"/>
                <c:pt idx="0">
                  <c:v>1047</c:v>
                </c:pt>
                <c:pt idx="1">
                  <c:v>1055</c:v>
                </c:pt>
                <c:pt idx="2">
                  <c:v>1127</c:v>
                </c:pt>
                <c:pt idx="3">
                  <c:v>1110</c:v>
                </c:pt>
                <c:pt idx="4">
                  <c:v>1206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EC-4C60-8ED2-8E4280272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10.39'!$S$1</c:f>
              <c:strCache>
                <c:ptCount val="1"/>
                <c:pt idx="0">
                  <c:v>Naracoorte and Lucindale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10.39'!$AB$15:$AB$33</c:f>
              <c:numCache>
                <c:formatCode>0.0%</c:formatCode>
                <c:ptCount val="19"/>
                <c:pt idx="0">
                  <c:v>0.23320113314447591</c:v>
                </c:pt>
                <c:pt idx="1">
                  <c:v>2.7195467422096316E-3</c:v>
                </c:pt>
                <c:pt idx="2">
                  <c:v>9.6090651558073656E-2</c:v>
                </c:pt>
                <c:pt idx="3">
                  <c:v>5.5524079320113315E-3</c:v>
                </c:pt>
                <c:pt idx="4">
                  <c:v>2.9575070821529745E-2</c:v>
                </c:pt>
                <c:pt idx="5">
                  <c:v>2.7875354107648725E-2</c:v>
                </c:pt>
                <c:pt idx="6">
                  <c:v>6.7308781869688389E-2</c:v>
                </c:pt>
                <c:pt idx="7">
                  <c:v>5.1444759206798869E-2</c:v>
                </c:pt>
                <c:pt idx="8">
                  <c:v>3.1841359773371103E-2</c:v>
                </c:pt>
                <c:pt idx="9">
                  <c:v>2.9461756373937676E-3</c:v>
                </c:pt>
                <c:pt idx="10">
                  <c:v>1.5297450424929179E-2</c:v>
                </c:pt>
                <c:pt idx="11">
                  <c:v>1.1558073654390934E-2</c:v>
                </c:pt>
                <c:pt idx="12">
                  <c:v>3.2067988668555238E-2</c:v>
                </c:pt>
                <c:pt idx="13">
                  <c:v>7.0141643059490083E-2</c:v>
                </c:pt>
                <c:pt idx="14">
                  <c:v>2.9575070821529745E-2</c:v>
                </c:pt>
                <c:pt idx="15">
                  <c:v>4.3739376770538241E-2</c:v>
                </c:pt>
                <c:pt idx="16">
                  <c:v>6.7422096317280453E-2</c:v>
                </c:pt>
                <c:pt idx="17">
                  <c:v>6.1189801699716717E-3</c:v>
                </c:pt>
                <c:pt idx="18">
                  <c:v>2.3456090651558074E-2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15-4335-AC88-0E672480ECD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15-4335-AC88-0E672480E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10.39'!$Y$44:$Y$60</c:f>
              <c:numCache>
                <c:formatCode>#,##0</c:formatCode>
                <c:ptCount val="17"/>
                <c:pt idx="0">
                  <c:v>12</c:v>
                </c:pt>
                <c:pt idx="1">
                  <c:v>116</c:v>
                </c:pt>
                <c:pt idx="2">
                  <c:v>289</c:v>
                </c:pt>
                <c:pt idx="3">
                  <c:v>393</c:v>
                </c:pt>
                <c:pt idx="4">
                  <c:v>539</c:v>
                </c:pt>
                <c:pt idx="5">
                  <c:v>430</c:v>
                </c:pt>
                <c:pt idx="6">
                  <c:v>393</c:v>
                </c:pt>
                <c:pt idx="7">
                  <c:v>348</c:v>
                </c:pt>
                <c:pt idx="8">
                  <c:v>408</c:v>
                </c:pt>
                <c:pt idx="9">
                  <c:v>325</c:v>
                </c:pt>
                <c:pt idx="10">
                  <c:v>346</c:v>
                </c:pt>
                <c:pt idx="11">
                  <c:v>278</c:v>
                </c:pt>
                <c:pt idx="12">
                  <c:v>138</c:v>
                </c:pt>
                <c:pt idx="13">
                  <c:v>89</c:v>
                </c:pt>
                <c:pt idx="14">
                  <c:v>41</c:v>
                </c:pt>
                <c:pt idx="15">
                  <c:v>15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0F-4494-86C8-0DDA180AB824}"/>
            </c:ext>
          </c:extLst>
        </c:ser>
        <c:ser>
          <c:idx val="1"/>
          <c:order val="1"/>
          <c:tx>
            <c:strRef>
              <c:f>'Table 10.39'!$S$62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10.39'!$Y$63:$Y$79</c:f>
              <c:numCache>
                <c:formatCode>#,##0</c:formatCode>
                <c:ptCount val="17"/>
                <c:pt idx="0">
                  <c:v>17</c:v>
                </c:pt>
                <c:pt idx="1">
                  <c:v>95</c:v>
                </c:pt>
                <c:pt idx="2">
                  <c:v>262</c:v>
                </c:pt>
                <c:pt idx="3">
                  <c:v>301</c:v>
                </c:pt>
                <c:pt idx="4">
                  <c:v>384</c:v>
                </c:pt>
                <c:pt idx="5">
                  <c:v>331</c:v>
                </c:pt>
                <c:pt idx="6">
                  <c:v>370</c:v>
                </c:pt>
                <c:pt idx="7">
                  <c:v>295</c:v>
                </c:pt>
                <c:pt idx="8">
                  <c:v>358</c:v>
                </c:pt>
                <c:pt idx="9">
                  <c:v>272</c:v>
                </c:pt>
                <c:pt idx="10">
                  <c:v>281</c:v>
                </c:pt>
                <c:pt idx="11">
                  <c:v>212</c:v>
                </c:pt>
                <c:pt idx="12">
                  <c:v>109</c:v>
                </c:pt>
                <c:pt idx="13">
                  <c:v>48</c:v>
                </c:pt>
                <c:pt idx="14">
                  <c:v>27</c:v>
                </c:pt>
                <c:pt idx="15">
                  <c:v>18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0F-4494-86C8-0DDA180AB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10.39'!$Y$83:$Y$90</c:f>
              <c:numCache>
                <c:formatCode>#,##0</c:formatCode>
                <c:ptCount val="8"/>
                <c:pt idx="0">
                  <c:v>260</c:v>
                </c:pt>
                <c:pt idx="1">
                  <c:v>137</c:v>
                </c:pt>
                <c:pt idx="2">
                  <c:v>413</c:v>
                </c:pt>
                <c:pt idx="3">
                  <c:v>54</c:v>
                </c:pt>
                <c:pt idx="4">
                  <c:v>43</c:v>
                </c:pt>
                <c:pt idx="5">
                  <c:v>110</c:v>
                </c:pt>
                <c:pt idx="6">
                  <c:v>205</c:v>
                </c:pt>
                <c:pt idx="7">
                  <c:v>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B7-4545-8184-7AE735E37DDA}"/>
            </c:ext>
          </c:extLst>
        </c:ser>
        <c:ser>
          <c:idx val="1"/>
          <c:order val="1"/>
          <c:tx>
            <c:strRef>
              <c:f>'Table 10.39'!$S$92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10.39'!$Y$93:$Y$100</c:f>
              <c:numCache>
                <c:formatCode>#,##0</c:formatCode>
                <c:ptCount val="8"/>
                <c:pt idx="0">
                  <c:v>118</c:v>
                </c:pt>
                <c:pt idx="1">
                  <c:v>296</c:v>
                </c:pt>
                <c:pt idx="2">
                  <c:v>67</c:v>
                </c:pt>
                <c:pt idx="3">
                  <c:v>280</c:v>
                </c:pt>
                <c:pt idx="4">
                  <c:v>279</c:v>
                </c:pt>
                <c:pt idx="5">
                  <c:v>220</c:v>
                </c:pt>
                <c:pt idx="6">
                  <c:v>20</c:v>
                </c:pt>
                <c:pt idx="7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B7-4545-8184-7AE735E37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10.39'!$S$1</c:f>
              <c:strCache>
                <c:ptCount val="1"/>
                <c:pt idx="0">
                  <c:v>Naracoorte and Lucindale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10.39'!$U$8:$Y$8</c:f>
              <c:numCache>
                <c:formatCode>#,##0</c:formatCode>
                <c:ptCount val="5"/>
                <c:pt idx="0">
                  <c:v>24973.94</c:v>
                </c:pt>
                <c:pt idx="1">
                  <c:v>26700.54</c:v>
                </c:pt>
                <c:pt idx="2">
                  <c:v>28835</c:v>
                </c:pt>
                <c:pt idx="3">
                  <c:v>27553.53</c:v>
                </c:pt>
                <c:pt idx="4">
                  <c:v>26707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73-46F5-97FB-EF955B09EEC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73-46F5-97FB-EF955B09E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10.39'!$T$4:$Z$4</c:f>
              <c:numCache>
                <c:formatCode>#,##0</c:formatCode>
                <c:ptCount val="7"/>
                <c:pt idx="0">
                  <c:v>6503</c:v>
                </c:pt>
                <c:pt idx="1">
                  <c:v>6772</c:v>
                </c:pt>
                <c:pt idx="2">
                  <c:v>6914</c:v>
                </c:pt>
                <c:pt idx="3">
                  <c:v>6997</c:v>
                </c:pt>
                <c:pt idx="4">
                  <c:v>6997</c:v>
                </c:pt>
                <c:pt idx="5">
                  <c:v>7560</c:v>
                </c:pt>
                <c:pt idx="6">
                  <c:v>8827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E5-4AE9-AC58-43F7957CC326}"/>
            </c:ext>
          </c:extLst>
        </c:ser>
        <c:ser>
          <c:idx val="1"/>
          <c:order val="1"/>
          <c:tx>
            <c:strRef>
              <c:f>'Table 10.39'!$S$7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10.39'!$T$7:$Z$7</c:f>
              <c:numCache>
                <c:formatCode>#,##0</c:formatCode>
                <c:ptCount val="7"/>
                <c:pt idx="0">
                  <c:v>4190</c:v>
                </c:pt>
                <c:pt idx="1">
                  <c:v>4392</c:v>
                </c:pt>
                <c:pt idx="2">
                  <c:v>4434</c:v>
                </c:pt>
                <c:pt idx="3">
                  <c:v>4553</c:v>
                </c:pt>
                <c:pt idx="4">
                  <c:v>4475</c:v>
                </c:pt>
                <c:pt idx="5">
                  <c:v>4775</c:v>
                </c:pt>
                <c:pt idx="6">
                  <c:v>5451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E5-4AE9-AC58-43F7957CC326}"/>
            </c:ext>
          </c:extLst>
        </c:ser>
        <c:ser>
          <c:idx val="2"/>
          <c:order val="2"/>
          <c:tx>
            <c:strRef>
              <c:f>'Table 10.39'!$S$11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10.39'!$T$11:$Z$11</c:f>
              <c:numCache>
                <c:formatCode>#,##0</c:formatCode>
                <c:ptCount val="7"/>
                <c:pt idx="0">
                  <c:v>5477</c:v>
                </c:pt>
                <c:pt idx="1">
                  <c:v>5726</c:v>
                </c:pt>
                <c:pt idx="2">
                  <c:v>5858</c:v>
                </c:pt>
                <c:pt idx="3">
                  <c:v>5876</c:v>
                </c:pt>
                <c:pt idx="4">
                  <c:v>5883</c:v>
                </c:pt>
                <c:pt idx="5">
                  <c:v>6354</c:v>
                </c:pt>
                <c:pt idx="6">
                  <c:v>7287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E5-4AE9-AC58-43F7957CC326}"/>
            </c:ext>
          </c:extLst>
        </c:ser>
        <c:ser>
          <c:idx val="3"/>
          <c:order val="3"/>
          <c:tx>
            <c:strRef>
              <c:f>'Table 10.39'!$S$12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10.39'!$T$12:$Z$12</c:f>
              <c:numCache>
                <c:formatCode>#,##0</c:formatCode>
                <c:ptCount val="7"/>
                <c:pt idx="0">
                  <c:v>1027</c:v>
                </c:pt>
                <c:pt idx="1">
                  <c:v>1047</c:v>
                </c:pt>
                <c:pt idx="2">
                  <c:v>1055</c:v>
                </c:pt>
                <c:pt idx="3">
                  <c:v>1127</c:v>
                </c:pt>
                <c:pt idx="4">
                  <c:v>1110</c:v>
                </c:pt>
                <c:pt idx="5">
                  <c:v>1206</c:v>
                </c:pt>
                <c:pt idx="6">
                  <c:v>1534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E5-4AE9-AC58-43F7957CC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10.39'!$S$1</c:f>
              <c:strCache>
                <c:ptCount val="1"/>
                <c:pt idx="0">
                  <c:v>Naracoorte and Lucindale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10.39'!$AB$15:$AB$33</c:f>
              <c:numCache>
                <c:formatCode>0.0%</c:formatCode>
                <c:ptCount val="19"/>
                <c:pt idx="0">
                  <c:v>0.23320113314447591</c:v>
                </c:pt>
                <c:pt idx="1">
                  <c:v>2.7195467422096316E-3</c:v>
                </c:pt>
                <c:pt idx="2">
                  <c:v>9.6090651558073656E-2</c:v>
                </c:pt>
                <c:pt idx="3">
                  <c:v>5.5524079320113315E-3</c:v>
                </c:pt>
                <c:pt idx="4">
                  <c:v>2.9575070821529745E-2</c:v>
                </c:pt>
                <c:pt idx="5">
                  <c:v>2.7875354107648725E-2</c:v>
                </c:pt>
                <c:pt idx="6">
                  <c:v>6.7308781869688389E-2</c:v>
                </c:pt>
                <c:pt idx="7">
                  <c:v>5.1444759206798869E-2</c:v>
                </c:pt>
                <c:pt idx="8">
                  <c:v>3.1841359773371103E-2</c:v>
                </c:pt>
                <c:pt idx="9">
                  <c:v>2.9461756373937676E-3</c:v>
                </c:pt>
                <c:pt idx="10">
                  <c:v>1.5297450424929179E-2</c:v>
                </c:pt>
                <c:pt idx="11">
                  <c:v>1.1558073654390934E-2</c:v>
                </c:pt>
                <c:pt idx="12">
                  <c:v>3.2067988668555238E-2</c:v>
                </c:pt>
                <c:pt idx="13">
                  <c:v>7.0141643059490083E-2</c:v>
                </c:pt>
                <c:pt idx="14">
                  <c:v>2.9575070821529745E-2</c:v>
                </c:pt>
                <c:pt idx="15">
                  <c:v>4.3739376770538241E-2</c:v>
                </c:pt>
                <c:pt idx="16">
                  <c:v>6.7422096317280453E-2</c:v>
                </c:pt>
                <c:pt idx="17">
                  <c:v>6.1189801699716717E-3</c:v>
                </c:pt>
                <c:pt idx="18">
                  <c:v>2.3456090651558074E-2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4B-4E46-AB32-B3C2AEB1094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4B-4E46-AB32-B3C2AEB10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10.39'!$Z$44:$Z$60</c:f>
              <c:numCache>
                <c:formatCode>#,##0</c:formatCode>
                <c:ptCount val="17"/>
                <c:pt idx="0">
                  <c:v>11</c:v>
                </c:pt>
                <c:pt idx="1">
                  <c:v>113</c:v>
                </c:pt>
                <c:pt idx="2">
                  <c:v>353</c:v>
                </c:pt>
                <c:pt idx="3">
                  <c:v>419</c:v>
                </c:pt>
                <c:pt idx="4">
                  <c:v>560</c:v>
                </c:pt>
                <c:pt idx="5">
                  <c:v>412</c:v>
                </c:pt>
                <c:pt idx="6">
                  <c:v>421</c:v>
                </c:pt>
                <c:pt idx="7">
                  <c:v>381</c:v>
                </c:pt>
                <c:pt idx="8">
                  <c:v>373</c:v>
                </c:pt>
                <c:pt idx="9">
                  <c:v>369</c:v>
                </c:pt>
                <c:pt idx="10">
                  <c:v>431</c:v>
                </c:pt>
                <c:pt idx="11">
                  <c:v>345</c:v>
                </c:pt>
                <c:pt idx="12">
                  <c:v>199</c:v>
                </c:pt>
                <c:pt idx="13">
                  <c:v>117</c:v>
                </c:pt>
                <c:pt idx="14">
                  <c:v>58</c:v>
                </c:pt>
                <c:pt idx="15">
                  <c:v>21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28-4401-829F-44CABB18B550}"/>
            </c:ext>
          </c:extLst>
        </c:ser>
        <c:ser>
          <c:idx val="1"/>
          <c:order val="1"/>
          <c:tx>
            <c:strRef>
              <c:f>'Table 10.39'!$S$62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10.39'!$Z$63:$Z$79</c:f>
              <c:numCache>
                <c:formatCode>#,##0</c:formatCode>
                <c:ptCount val="17"/>
                <c:pt idx="0">
                  <c:v>18</c:v>
                </c:pt>
                <c:pt idx="1">
                  <c:v>117</c:v>
                </c:pt>
                <c:pt idx="2">
                  <c:v>288</c:v>
                </c:pt>
                <c:pt idx="3">
                  <c:v>331</c:v>
                </c:pt>
                <c:pt idx="4">
                  <c:v>406</c:v>
                </c:pt>
                <c:pt idx="5">
                  <c:v>354</c:v>
                </c:pt>
                <c:pt idx="6">
                  <c:v>401</c:v>
                </c:pt>
                <c:pt idx="7">
                  <c:v>339</c:v>
                </c:pt>
                <c:pt idx="8">
                  <c:v>381</c:v>
                </c:pt>
                <c:pt idx="9">
                  <c:v>296</c:v>
                </c:pt>
                <c:pt idx="10">
                  <c:v>385</c:v>
                </c:pt>
                <c:pt idx="11">
                  <c:v>223</c:v>
                </c:pt>
                <c:pt idx="12">
                  <c:v>160</c:v>
                </c:pt>
                <c:pt idx="13">
                  <c:v>65</c:v>
                </c:pt>
                <c:pt idx="14">
                  <c:v>35</c:v>
                </c:pt>
                <c:pt idx="15">
                  <c:v>17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28-4401-829F-44CABB18B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10.39'!$Z$83:$Z$90</c:f>
              <c:numCache>
                <c:formatCode>#,##0</c:formatCode>
                <c:ptCount val="8"/>
                <c:pt idx="0">
                  <c:v>314</c:v>
                </c:pt>
                <c:pt idx="1">
                  <c:v>136</c:v>
                </c:pt>
                <c:pt idx="2">
                  <c:v>435</c:v>
                </c:pt>
                <c:pt idx="3">
                  <c:v>70</c:v>
                </c:pt>
                <c:pt idx="4">
                  <c:v>51</c:v>
                </c:pt>
                <c:pt idx="5">
                  <c:v>131</c:v>
                </c:pt>
                <c:pt idx="6">
                  <c:v>219</c:v>
                </c:pt>
                <c:pt idx="7">
                  <c:v>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26-4F8B-BDAD-2F2CA19DC437}"/>
            </c:ext>
          </c:extLst>
        </c:ser>
        <c:ser>
          <c:idx val="1"/>
          <c:order val="1"/>
          <c:tx>
            <c:strRef>
              <c:f>'Table 10.39'!$S$92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10.39'!$Z$93:$Z$100</c:f>
              <c:numCache>
                <c:formatCode>#,##0</c:formatCode>
                <c:ptCount val="8"/>
                <c:pt idx="0">
                  <c:v>150</c:v>
                </c:pt>
                <c:pt idx="1">
                  <c:v>324</c:v>
                </c:pt>
                <c:pt idx="2">
                  <c:v>87</c:v>
                </c:pt>
                <c:pt idx="3">
                  <c:v>315</c:v>
                </c:pt>
                <c:pt idx="4">
                  <c:v>327</c:v>
                </c:pt>
                <c:pt idx="5">
                  <c:v>234</c:v>
                </c:pt>
                <c:pt idx="6">
                  <c:v>22</c:v>
                </c:pt>
                <c:pt idx="7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26-4F8B-BDAD-2F2CA19DC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10.4'!$Z$83:$Z$90</c:f>
              <c:numCache>
                <c:formatCode>#,##0</c:formatCode>
                <c:ptCount val="8"/>
                <c:pt idx="0">
                  <c:v>585</c:v>
                </c:pt>
                <c:pt idx="1">
                  <c:v>545</c:v>
                </c:pt>
                <c:pt idx="2">
                  <c:v>1057</c:v>
                </c:pt>
                <c:pt idx="3">
                  <c:v>343</c:v>
                </c:pt>
                <c:pt idx="4">
                  <c:v>212</c:v>
                </c:pt>
                <c:pt idx="5">
                  <c:v>299</c:v>
                </c:pt>
                <c:pt idx="6">
                  <c:v>627</c:v>
                </c:pt>
                <c:pt idx="7">
                  <c:v>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0-42FE-A088-1FD67F1C9D8E}"/>
            </c:ext>
          </c:extLst>
        </c:ser>
        <c:ser>
          <c:idx val="1"/>
          <c:order val="1"/>
          <c:tx>
            <c:strRef>
              <c:f>'Table 10.4'!$S$92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10.4'!$Z$93:$Z$100</c:f>
              <c:numCache>
                <c:formatCode>#,##0</c:formatCode>
                <c:ptCount val="8"/>
                <c:pt idx="0">
                  <c:v>364</c:v>
                </c:pt>
                <c:pt idx="1">
                  <c:v>1046</c:v>
                </c:pt>
                <c:pt idx="2">
                  <c:v>251</c:v>
                </c:pt>
                <c:pt idx="3">
                  <c:v>1124</c:v>
                </c:pt>
                <c:pt idx="4">
                  <c:v>968</c:v>
                </c:pt>
                <c:pt idx="5">
                  <c:v>624</c:v>
                </c:pt>
                <c:pt idx="6">
                  <c:v>55</c:v>
                </c:pt>
                <c:pt idx="7">
                  <c:v>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D0-42FE-A088-1FD67F1C9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10.39'!$S$1</c:f>
              <c:strCache>
                <c:ptCount val="1"/>
                <c:pt idx="0">
                  <c:v>Naracoorte and Lucindale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10.39'!$T$8:$Z$8</c:f>
              <c:numCache>
                <c:formatCode>#,##0</c:formatCode>
                <c:ptCount val="7"/>
                <c:pt idx="0">
                  <c:v>25085</c:v>
                </c:pt>
                <c:pt idx="1">
                  <c:v>24973.94</c:v>
                </c:pt>
                <c:pt idx="2">
                  <c:v>26700.54</c:v>
                </c:pt>
                <c:pt idx="3">
                  <c:v>28835</c:v>
                </c:pt>
                <c:pt idx="4">
                  <c:v>27553.53</c:v>
                </c:pt>
                <c:pt idx="5">
                  <c:v>26707</c:v>
                </c:pt>
                <c:pt idx="6">
                  <c:v>29683.26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B2-4A39-9F74-2F8424AF0C9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B2-4A39-9F74-2F8424AF0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10.40'!$U$4:$Y$4</c:f>
              <c:numCache>
                <c:formatCode>#,##0</c:formatCode>
                <c:ptCount val="5"/>
                <c:pt idx="0">
                  <c:v>2750</c:v>
                </c:pt>
                <c:pt idx="1">
                  <c:v>2920</c:v>
                </c:pt>
                <c:pt idx="2">
                  <c:v>2878</c:v>
                </c:pt>
                <c:pt idx="3">
                  <c:v>2839</c:v>
                </c:pt>
                <c:pt idx="4">
                  <c:v>3203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BB-49F4-B1EA-7DFBBB1965A9}"/>
            </c:ext>
          </c:extLst>
        </c:ser>
        <c:ser>
          <c:idx val="1"/>
          <c:order val="1"/>
          <c:tx>
            <c:strRef>
              <c:f>'Table 10.40'!$S$7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10.40'!$U$7:$Y$7</c:f>
              <c:numCache>
                <c:formatCode>#,##0</c:formatCode>
                <c:ptCount val="5"/>
                <c:pt idx="0">
                  <c:v>1911</c:v>
                </c:pt>
                <c:pt idx="1">
                  <c:v>1975</c:v>
                </c:pt>
                <c:pt idx="2">
                  <c:v>1955</c:v>
                </c:pt>
                <c:pt idx="3">
                  <c:v>1955</c:v>
                </c:pt>
                <c:pt idx="4">
                  <c:v>2157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BB-49F4-B1EA-7DFBBB1965A9}"/>
            </c:ext>
          </c:extLst>
        </c:ser>
        <c:ser>
          <c:idx val="2"/>
          <c:order val="2"/>
          <c:tx>
            <c:strRef>
              <c:f>'Table 10.40'!$S$11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10.40'!$U$11:$Y$11</c:f>
              <c:numCache>
                <c:formatCode>#,##0</c:formatCode>
                <c:ptCount val="5"/>
                <c:pt idx="0">
                  <c:v>2220</c:v>
                </c:pt>
                <c:pt idx="1">
                  <c:v>2353</c:v>
                </c:pt>
                <c:pt idx="2">
                  <c:v>2309</c:v>
                </c:pt>
                <c:pt idx="3">
                  <c:v>2284</c:v>
                </c:pt>
                <c:pt idx="4">
                  <c:v>2550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BB-49F4-B1EA-7DFBBB1965A9}"/>
            </c:ext>
          </c:extLst>
        </c:ser>
        <c:ser>
          <c:idx val="3"/>
          <c:order val="3"/>
          <c:tx>
            <c:strRef>
              <c:f>'Table 10.40'!$S$12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10.40'!$U$12:$Y$12</c:f>
              <c:numCache>
                <c:formatCode>#,##0</c:formatCode>
                <c:ptCount val="5"/>
                <c:pt idx="0">
                  <c:v>532</c:v>
                </c:pt>
                <c:pt idx="1">
                  <c:v>568</c:v>
                </c:pt>
                <c:pt idx="2">
                  <c:v>572</c:v>
                </c:pt>
                <c:pt idx="3">
                  <c:v>557</c:v>
                </c:pt>
                <c:pt idx="4">
                  <c:v>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BB-49F4-B1EA-7DFBBB196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10.40'!$S$1</c:f>
              <c:strCache>
                <c:ptCount val="1"/>
                <c:pt idx="0">
                  <c:v>Northern Areas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10.40'!$AB$15:$AB$33</c:f>
              <c:numCache>
                <c:formatCode>0.0%</c:formatCode>
                <c:ptCount val="19"/>
                <c:pt idx="0">
                  <c:v>0.16429147620328044</c:v>
                </c:pt>
                <c:pt idx="1">
                  <c:v>9.9489109975799944E-3</c:v>
                </c:pt>
                <c:pt idx="2">
                  <c:v>6.722237160527024E-2</c:v>
                </c:pt>
                <c:pt idx="3">
                  <c:v>9.4111320247378324E-3</c:v>
                </c:pt>
                <c:pt idx="4">
                  <c:v>6.076902393116429E-2</c:v>
                </c:pt>
                <c:pt idx="5">
                  <c:v>2.4737832750739448E-2</c:v>
                </c:pt>
                <c:pt idx="6">
                  <c:v>7.4751277225060503E-2</c:v>
                </c:pt>
                <c:pt idx="7">
                  <c:v>3.5224522721161604E-2</c:v>
                </c:pt>
                <c:pt idx="8">
                  <c:v>4.3022317827372952E-2</c:v>
                </c:pt>
                <c:pt idx="9">
                  <c:v>1.8822264049475664E-3</c:v>
                </c:pt>
                <c:pt idx="10">
                  <c:v>1.5326700726001613E-2</c:v>
                </c:pt>
                <c:pt idx="11">
                  <c:v>7.7977951062113467E-3</c:v>
                </c:pt>
                <c:pt idx="12">
                  <c:v>2.9308954019897821E-2</c:v>
                </c:pt>
                <c:pt idx="13">
                  <c:v>4.4366765259478351E-2</c:v>
                </c:pt>
                <c:pt idx="14">
                  <c:v>3.8451196558214572E-2</c:v>
                </c:pt>
                <c:pt idx="15">
                  <c:v>7.2869050820112927E-2</c:v>
                </c:pt>
                <c:pt idx="16">
                  <c:v>9.9757999462221025E-2</c:v>
                </c:pt>
                <c:pt idx="17">
                  <c:v>3.2266738370529714E-3</c:v>
                </c:pt>
                <c:pt idx="18">
                  <c:v>3.0922290938424309E-2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CD-444B-BA71-8227923457C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CD-444B-BA71-822792345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10.40'!$Y$44:$Y$60</c:f>
              <c:numCache>
                <c:formatCode>#,##0</c:formatCode>
                <c:ptCount val="17"/>
                <c:pt idx="0">
                  <c:v>0</c:v>
                </c:pt>
                <c:pt idx="1">
                  <c:v>30</c:v>
                </c:pt>
                <c:pt idx="2">
                  <c:v>115</c:v>
                </c:pt>
                <c:pt idx="3">
                  <c:v>157</c:v>
                </c:pt>
                <c:pt idx="4">
                  <c:v>186</c:v>
                </c:pt>
                <c:pt idx="5">
                  <c:v>176</c:v>
                </c:pt>
                <c:pt idx="6">
                  <c:v>136</c:v>
                </c:pt>
                <c:pt idx="7">
                  <c:v>120</c:v>
                </c:pt>
                <c:pt idx="8">
                  <c:v>141</c:v>
                </c:pt>
                <c:pt idx="9">
                  <c:v>155</c:v>
                </c:pt>
                <c:pt idx="10">
                  <c:v>193</c:v>
                </c:pt>
                <c:pt idx="11">
                  <c:v>136</c:v>
                </c:pt>
                <c:pt idx="12">
                  <c:v>104</c:v>
                </c:pt>
                <c:pt idx="13">
                  <c:v>52</c:v>
                </c:pt>
                <c:pt idx="14">
                  <c:v>14</c:v>
                </c:pt>
                <c:pt idx="15">
                  <c:v>5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D-424A-A046-EAF42997E388}"/>
            </c:ext>
          </c:extLst>
        </c:ser>
        <c:ser>
          <c:idx val="1"/>
          <c:order val="1"/>
          <c:tx>
            <c:strRef>
              <c:f>'Table 10.40'!$S$62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10.40'!$Y$63:$Y$79</c:f>
              <c:numCache>
                <c:formatCode>#,##0</c:formatCode>
                <c:ptCount val="17"/>
                <c:pt idx="0">
                  <c:v>0</c:v>
                </c:pt>
                <c:pt idx="1">
                  <c:v>35</c:v>
                </c:pt>
                <c:pt idx="2">
                  <c:v>75</c:v>
                </c:pt>
                <c:pt idx="3">
                  <c:v>117</c:v>
                </c:pt>
                <c:pt idx="4">
                  <c:v>132</c:v>
                </c:pt>
                <c:pt idx="5">
                  <c:v>120</c:v>
                </c:pt>
                <c:pt idx="6">
                  <c:v>107</c:v>
                </c:pt>
                <c:pt idx="7">
                  <c:v>124</c:v>
                </c:pt>
                <c:pt idx="8">
                  <c:v>168</c:v>
                </c:pt>
                <c:pt idx="9">
                  <c:v>170</c:v>
                </c:pt>
                <c:pt idx="10">
                  <c:v>187</c:v>
                </c:pt>
                <c:pt idx="11">
                  <c:v>128</c:v>
                </c:pt>
                <c:pt idx="12">
                  <c:v>69</c:v>
                </c:pt>
                <c:pt idx="13">
                  <c:v>21</c:v>
                </c:pt>
                <c:pt idx="14">
                  <c:v>10</c:v>
                </c:pt>
                <c:pt idx="15">
                  <c:v>5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D-424A-A046-EAF42997E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10.40'!$Y$83:$Y$90</c:f>
              <c:numCache>
                <c:formatCode>#,##0</c:formatCode>
                <c:ptCount val="8"/>
                <c:pt idx="0">
                  <c:v>84</c:v>
                </c:pt>
                <c:pt idx="1">
                  <c:v>56</c:v>
                </c:pt>
                <c:pt idx="2">
                  <c:v>215</c:v>
                </c:pt>
                <c:pt idx="3">
                  <c:v>19</c:v>
                </c:pt>
                <c:pt idx="4">
                  <c:v>30</c:v>
                </c:pt>
                <c:pt idx="5">
                  <c:v>47</c:v>
                </c:pt>
                <c:pt idx="6">
                  <c:v>157</c:v>
                </c:pt>
                <c:pt idx="7">
                  <c:v>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52-47AB-9904-D63ACDBF2128}"/>
            </c:ext>
          </c:extLst>
        </c:ser>
        <c:ser>
          <c:idx val="1"/>
          <c:order val="1"/>
          <c:tx>
            <c:strRef>
              <c:f>'Table 10.40'!$S$92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10.40'!$Y$93:$Y$100</c:f>
              <c:numCache>
                <c:formatCode>#,##0</c:formatCode>
                <c:ptCount val="8"/>
                <c:pt idx="0">
                  <c:v>54</c:v>
                </c:pt>
                <c:pt idx="1">
                  <c:v>209</c:v>
                </c:pt>
                <c:pt idx="2">
                  <c:v>29</c:v>
                </c:pt>
                <c:pt idx="3">
                  <c:v>155</c:v>
                </c:pt>
                <c:pt idx="4">
                  <c:v>131</c:v>
                </c:pt>
                <c:pt idx="5">
                  <c:v>110</c:v>
                </c:pt>
                <c:pt idx="6">
                  <c:v>7</c:v>
                </c:pt>
                <c:pt idx="7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52-47AB-9904-D63ACDBF2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10.40'!$S$1</c:f>
              <c:strCache>
                <c:ptCount val="1"/>
                <c:pt idx="0">
                  <c:v>Northern Areas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10.40'!$U$8:$Y$8</c:f>
              <c:numCache>
                <c:formatCode>#,##0</c:formatCode>
                <c:ptCount val="5"/>
                <c:pt idx="0">
                  <c:v>29661.63</c:v>
                </c:pt>
                <c:pt idx="1">
                  <c:v>29949</c:v>
                </c:pt>
                <c:pt idx="2">
                  <c:v>30717</c:v>
                </c:pt>
                <c:pt idx="3">
                  <c:v>30025</c:v>
                </c:pt>
                <c:pt idx="4">
                  <c:v>32829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D8-47BA-8C85-2C13E3E6271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D8-47BA-8C85-2C13E3E62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10.40'!$T$4:$Z$4</c:f>
              <c:numCache>
                <c:formatCode>#,##0</c:formatCode>
                <c:ptCount val="7"/>
                <c:pt idx="0">
                  <c:v>2766</c:v>
                </c:pt>
                <c:pt idx="1">
                  <c:v>2750</c:v>
                </c:pt>
                <c:pt idx="2">
                  <c:v>2920</c:v>
                </c:pt>
                <c:pt idx="3">
                  <c:v>2878</c:v>
                </c:pt>
                <c:pt idx="4">
                  <c:v>2839</c:v>
                </c:pt>
                <c:pt idx="5">
                  <c:v>3203</c:v>
                </c:pt>
                <c:pt idx="6">
                  <c:v>3717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25-47B1-AA36-513C495BD3F4}"/>
            </c:ext>
          </c:extLst>
        </c:ser>
        <c:ser>
          <c:idx val="1"/>
          <c:order val="1"/>
          <c:tx>
            <c:strRef>
              <c:f>'Table 10.40'!$S$7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10.40'!$T$7:$Z$7</c:f>
              <c:numCache>
                <c:formatCode>#,##0</c:formatCode>
                <c:ptCount val="7"/>
                <c:pt idx="0">
                  <c:v>1846</c:v>
                </c:pt>
                <c:pt idx="1">
                  <c:v>1911</c:v>
                </c:pt>
                <c:pt idx="2">
                  <c:v>1975</c:v>
                </c:pt>
                <c:pt idx="3">
                  <c:v>1955</c:v>
                </c:pt>
                <c:pt idx="4">
                  <c:v>1955</c:v>
                </c:pt>
                <c:pt idx="5">
                  <c:v>2157</c:v>
                </c:pt>
                <c:pt idx="6">
                  <c:v>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25-47B1-AA36-513C495BD3F4}"/>
            </c:ext>
          </c:extLst>
        </c:ser>
        <c:ser>
          <c:idx val="2"/>
          <c:order val="2"/>
          <c:tx>
            <c:strRef>
              <c:f>'Table 10.40'!$S$11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10.40'!$T$11:$Z$11</c:f>
              <c:numCache>
                <c:formatCode>#,##0</c:formatCode>
                <c:ptCount val="7"/>
                <c:pt idx="0">
                  <c:v>2235</c:v>
                </c:pt>
                <c:pt idx="1">
                  <c:v>2220</c:v>
                </c:pt>
                <c:pt idx="2">
                  <c:v>2353</c:v>
                </c:pt>
                <c:pt idx="3">
                  <c:v>2309</c:v>
                </c:pt>
                <c:pt idx="4">
                  <c:v>2284</c:v>
                </c:pt>
                <c:pt idx="5">
                  <c:v>2550</c:v>
                </c:pt>
                <c:pt idx="6">
                  <c:v>2873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25-47B1-AA36-513C495BD3F4}"/>
            </c:ext>
          </c:extLst>
        </c:ser>
        <c:ser>
          <c:idx val="3"/>
          <c:order val="3"/>
          <c:tx>
            <c:strRef>
              <c:f>'Table 10.40'!$S$12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10.40'!$T$12:$Z$12</c:f>
              <c:numCache>
                <c:formatCode>#,##0</c:formatCode>
                <c:ptCount val="7"/>
                <c:pt idx="0">
                  <c:v>524</c:v>
                </c:pt>
                <c:pt idx="1">
                  <c:v>532</c:v>
                </c:pt>
                <c:pt idx="2">
                  <c:v>568</c:v>
                </c:pt>
                <c:pt idx="3">
                  <c:v>572</c:v>
                </c:pt>
                <c:pt idx="4">
                  <c:v>557</c:v>
                </c:pt>
                <c:pt idx="5">
                  <c:v>653</c:v>
                </c:pt>
                <c:pt idx="6">
                  <c:v>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25-47B1-AA36-513C495BD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10.40'!$S$1</c:f>
              <c:strCache>
                <c:ptCount val="1"/>
                <c:pt idx="0">
                  <c:v>Northern Areas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10.40'!$AB$15:$AB$33</c:f>
              <c:numCache>
                <c:formatCode>0.0%</c:formatCode>
                <c:ptCount val="19"/>
                <c:pt idx="0">
                  <c:v>0.16429147620328044</c:v>
                </c:pt>
                <c:pt idx="1">
                  <c:v>9.9489109975799944E-3</c:v>
                </c:pt>
                <c:pt idx="2">
                  <c:v>6.722237160527024E-2</c:v>
                </c:pt>
                <c:pt idx="3">
                  <c:v>9.4111320247378324E-3</c:v>
                </c:pt>
                <c:pt idx="4">
                  <c:v>6.076902393116429E-2</c:v>
                </c:pt>
                <c:pt idx="5">
                  <c:v>2.4737832750739448E-2</c:v>
                </c:pt>
                <c:pt idx="6">
                  <c:v>7.4751277225060503E-2</c:v>
                </c:pt>
                <c:pt idx="7">
                  <c:v>3.5224522721161604E-2</c:v>
                </c:pt>
                <c:pt idx="8">
                  <c:v>4.3022317827372952E-2</c:v>
                </c:pt>
                <c:pt idx="9">
                  <c:v>1.8822264049475664E-3</c:v>
                </c:pt>
                <c:pt idx="10">
                  <c:v>1.5326700726001613E-2</c:v>
                </c:pt>
                <c:pt idx="11">
                  <c:v>7.7977951062113467E-3</c:v>
                </c:pt>
                <c:pt idx="12">
                  <c:v>2.9308954019897821E-2</c:v>
                </c:pt>
                <c:pt idx="13">
                  <c:v>4.4366765259478351E-2</c:v>
                </c:pt>
                <c:pt idx="14">
                  <c:v>3.8451196558214572E-2</c:v>
                </c:pt>
                <c:pt idx="15">
                  <c:v>7.2869050820112927E-2</c:v>
                </c:pt>
                <c:pt idx="16">
                  <c:v>9.9757999462221025E-2</c:v>
                </c:pt>
                <c:pt idx="17">
                  <c:v>3.2266738370529714E-3</c:v>
                </c:pt>
                <c:pt idx="18">
                  <c:v>3.0922290938424309E-2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65-439E-B165-A44E29A4708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65-439E-B165-A44E29A47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10.40'!$Z$44:$Z$60</c:f>
              <c:numCache>
                <c:formatCode>#,##0</c:formatCode>
                <c:ptCount val="17"/>
                <c:pt idx="0">
                  <c:v>7</c:v>
                </c:pt>
                <c:pt idx="1">
                  <c:v>27</c:v>
                </c:pt>
                <c:pt idx="2">
                  <c:v>134</c:v>
                </c:pt>
                <c:pt idx="3">
                  <c:v>172</c:v>
                </c:pt>
                <c:pt idx="4">
                  <c:v>168</c:v>
                </c:pt>
                <c:pt idx="5">
                  <c:v>163</c:v>
                </c:pt>
                <c:pt idx="6">
                  <c:v>146</c:v>
                </c:pt>
                <c:pt idx="7">
                  <c:v>133</c:v>
                </c:pt>
                <c:pt idx="8">
                  <c:v>153</c:v>
                </c:pt>
                <c:pt idx="9">
                  <c:v>136</c:v>
                </c:pt>
                <c:pt idx="10">
                  <c:v>196</c:v>
                </c:pt>
                <c:pt idx="11">
                  <c:v>170</c:v>
                </c:pt>
                <c:pt idx="12">
                  <c:v>130</c:v>
                </c:pt>
                <c:pt idx="13">
                  <c:v>71</c:v>
                </c:pt>
                <c:pt idx="14">
                  <c:v>20</c:v>
                </c:pt>
                <c:pt idx="15">
                  <c:v>8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29-4212-B706-2FF1E98C1094}"/>
            </c:ext>
          </c:extLst>
        </c:ser>
        <c:ser>
          <c:idx val="1"/>
          <c:order val="1"/>
          <c:tx>
            <c:strRef>
              <c:f>'Table 10.40'!$S$62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10.40'!$Z$63:$Z$79</c:f>
              <c:numCache>
                <c:formatCode>#,##0</c:formatCode>
                <c:ptCount val="17"/>
                <c:pt idx="0">
                  <c:v>0</c:v>
                </c:pt>
                <c:pt idx="1">
                  <c:v>55</c:v>
                </c:pt>
                <c:pt idx="2">
                  <c:v>88</c:v>
                </c:pt>
                <c:pt idx="3">
                  <c:v>133</c:v>
                </c:pt>
                <c:pt idx="4">
                  <c:v>139</c:v>
                </c:pt>
                <c:pt idx="5">
                  <c:v>116</c:v>
                </c:pt>
                <c:pt idx="6">
                  <c:v>124</c:v>
                </c:pt>
                <c:pt idx="7">
                  <c:v>162</c:v>
                </c:pt>
                <c:pt idx="8">
                  <c:v>174</c:v>
                </c:pt>
                <c:pt idx="9">
                  <c:v>180</c:v>
                </c:pt>
                <c:pt idx="10">
                  <c:v>222</c:v>
                </c:pt>
                <c:pt idx="11">
                  <c:v>154</c:v>
                </c:pt>
                <c:pt idx="12">
                  <c:v>86</c:v>
                </c:pt>
                <c:pt idx="13">
                  <c:v>38</c:v>
                </c:pt>
                <c:pt idx="14">
                  <c:v>17</c:v>
                </c:pt>
                <c:pt idx="15">
                  <c:v>7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29-4212-B706-2FF1E98C1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10.40'!$Z$83:$Z$90</c:f>
              <c:numCache>
                <c:formatCode>#,##0</c:formatCode>
                <c:ptCount val="8"/>
                <c:pt idx="0">
                  <c:v>102</c:v>
                </c:pt>
                <c:pt idx="1">
                  <c:v>59</c:v>
                </c:pt>
                <c:pt idx="2">
                  <c:v>234</c:v>
                </c:pt>
                <c:pt idx="3">
                  <c:v>22</c:v>
                </c:pt>
                <c:pt idx="4">
                  <c:v>27</c:v>
                </c:pt>
                <c:pt idx="5">
                  <c:v>43</c:v>
                </c:pt>
                <c:pt idx="6">
                  <c:v>161</c:v>
                </c:pt>
                <c:pt idx="7">
                  <c:v>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16-4E1D-ADCB-D980F0E89E45}"/>
            </c:ext>
          </c:extLst>
        </c:ser>
        <c:ser>
          <c:idx val="1"/>
          <c:order val="1"/>
          <c:tx>
            <c:strRef>
              <c:f>'Table 10.40'!$S$92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10.40'!$Z$93:$Z$100</c:f>
              <c:numCache>
                <c:formatCode>#,##0</c:formatCode>
                <c:ptCount val="8"/>
                <c:pt idx="0">
                  <c:v>61</c:v>
                </c:pt>
                <c:pt idx="1">
                  <c:v>231</c:v>
                </c:pt>
                <c:pt idx="2">
                  <c:v>38</c:v>
                </c:pt>
                <c:pt idx="3">
                  <c:v>170</c:v>
                </c:pt>
                <c:pt idx="4">
                  <c:v>146</c:v>
                </c:pt>
                <c:pt idx="5">
                  <c:v>121</c:v>
                </c:pt>
                <c:pt idx="6">
                  <c:v>8</c:v>
                </c:pt>
                <c:pt idx="7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16-4E1D-ADCB-D980F0E89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10.1'!$Y$83:$Y$90</c:f>
              <c:numCache>
                <c:formatCode>#,##0</c:formatCode>
                <c:ptCount val="8"/>
                <c:pt idx="0">
                  <c:v>800</c:v>
                </c:pt>
                <c:pt idx="1">
                  <c:v>1679</c:v>
                </c:pt>
                <c:pt idx="2">
                  <c:v>475</c:v>
                </c:pt>
                <c:pt idx="3">
                  <c:v>402</c:v>
                </c:pt>
                <c:pt idx="4">
                  <c:v>383</c:v>
                </c:pt>
                <c:pt idx="5">
                  <c:v>241</c:v>
                </c:pt>
                <c:pt idx="6">
                  <c:v>106</c:v>
                </c:pt>
                <c:pt idx="7">
                  <c:v>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D5-4906-ACAC-8F0AB6086386}"/>
            </c:ext>
          </c:extLst>
        </c:ser>
        <c:ser>
          <c:idx val="1"/>
          <c:order val="1"/>
          <c:tx>
            <c:strRef>
              <c:f>'Table 10.1'!$S$92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10.1'!$Y$93:$Y$100</c:f>
              <c:numCache>
                <c:formatCode>#,##0</c:formatCode>
                <c:ptCount val="8"/>
                <c:pt idx="0">
                  <c:v>513</c:v>
                </c:pt>
                <c:pt idx="1">
                  <c:v>1552</c:v>
                </c:pt>
                <c:pt idx="2">
                  <c:v>149</c:v>
                </c:pt>
                <c:pt idx="3">
                  <c:v>593</c:v>
                </c:pt>
                <c:pt idx="4">
                  <c:v>835</c:v>
                </c:pt>
                <c:pt idx="5">
                  <c:v>334</c:v>
                </c:pt>
                <c:pt idx="6">
                  <c:v>14</c:v>
                </c:pt>
                <c:pt idx="7">
                  <c:v>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D5-4906-ACAC-8F0AB6086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10.4'!$S$1</c:f>
              <c:strCache>
                <c:ptCount val="1"/>
                <c:pt idx="0">
                  <c:v>Alexandrina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10.4'!$T$8:$Z$8</c:f>
              <c:numCache>
                <c:formatCode>#,##0</c:formatCode>
                <c:ptCount val="7"/>
                <c:pt idx="0">
                  <c:v>31084.5</c:v>
                </c:pt>
                <c:pt idx="1">
                  <c:v>32373</c:v>
                </c:pt>
                <c:pt idx="2">
                  <c:v>32421</c:v>
                </c:pt>
                <c:pt idx="3">
                  <c:v>33945.5</c:v>
                </c:pt>
                <c:pt idx="4">
                  <c:v>35782.44</c:v>
                </c:pt>
                <c:pt idx="5">
                  <c:v>36207</c:v>
                </c:pt>
                <c:pt idx="6">
                  <c:v>36531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6A-4102-AE5A-C84D29319B6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6A-4102-AE5A-C84D29319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10.40'!$S$1</c:f>
              <c:strCache>
                <c:ptCount val="1"/>
                <c:pt idx="0">
                  <c:v>Northern Areas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10.40'!$T$8:$Z$8</c:f>
              <c:numCache>
                <c:formatCode>#,##0</c:formatCode>
                <c:ptCount val="7"/>
                <c:pt idx="0">
                  <c:v>28859.5</c:v>
                </c:pt>
                <c:pt idx="1">
                  <c:v>29661.63</c:v>
                </c:pt>
                <c:pt idx="2">
                  <c:v>29949</c:v>
                </c:pt>
                <c:pt idx="3">
                  <c:v>30717</c:v>
                </c:pt>
                <c:pt idx="4">
                  <c:v>30025</c:v>
                </c:pt>
                <c:pt idx="5">
                  <c:v>32829</c:v>
                </c:pt>
                <c:pt idx="6">
                  <c:v>31930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90-4600-B686-09D564ADD12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90-4600-B686-09D564ADD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10.41'!$U$4:$Y$4</c:f>
              <c:numCache>
                <c:formatCode>#,##0</c:formatCode>
                <c:ptCount val="5"/>
                <c:pt idx="0">
                  <c:v>28845</c:v>
                </c:pt>
                <c:pt idx="1">
                  <c:v>28645</c:v>
                </c:pt>
                <c:pt idx="2">
                  <c:v>28275</c:v>
                </c:pt>
                <c:pt idx="3">
                  <c:v>28198</c:v>
                </c:pt>
                <c:pt idx="4">
                  <c:v>28527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61-418E-992E-1F7EFE227ECB}"/>
            </c:ext>
          </c:extLst>
        </c:ser>
        <c:ser>
          <c:idx val="1"/>
          <c:order val="1"/>
          <c:tx>
            <c:strRef>
              <c:f>'Table 10.41'!$S$7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10.41'!$U$7:$Y$7</c:f>
              <c:numCache>
                <c:formatCode>#,##0</c:formatCode>
                <c:ptCount val="5"/>
                <c:pt idx="0">
                  <c:v>20341</c:v>
                </c:pt>
                <c:pt idx="1">
                  <c:v>20250</c:v>
                </c:pt>
                <c:pt idx="2">
                  <c:v>19979</c:v>
                </c:pt>
                <c:pt idx="3">
                  <c:v>19926</c:v>
                </c:pt>
                <c:pt idx="4">
                  <c:v>20051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61-418E-992E-1F7EFE227ECB}"/>
            </c:ext>
          </c:extLst>
        </c:ser>
        <c:ser>
          <c:idx val="2"/>
          <c:order val="2"/>
          <c:tx>
            <c:strRef>
              <c:f>'Table 10.41'!$S$11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10.41'!$U$11:$Y$11</c:f>
              <c:numCache>
                <c:formatCode>#,##0</c:formatCode>
                <c:ptCount val="5"/>
                <c:pt idx="0">
                  <c:v>25493</c:v>
                </c:pt>
                <c:pt idx="1">
                  <c:v>25323</c:v>
                </c:pt>
                <c:pt idx="2">
                  <c:v>25073</c:v>
                </c:pt>
                <c:pt idx="3">
                  <c:v>24917</c:v>
                </c:pt>
                <c:pt idx="4">
                  <c:v>25143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61-418E-992E-1F7EFE227ECB}"/>
            </c:ext>
          </c:extLst>
        </c:ser>
        <c:ser>
          <c:idx val="3"/>
          <c:order val="3"/>
          <c:tx>
            <c:strRef>
              <c:f>'Table 10.41'!$S$12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10.41'!$U$12:$Y$12</c:f>
              <c:numCache>
                <c:formatCode>#,##0</c:formatCode>
                <c:ptCount val="5"/>
                <c:pt idx="0">
                  <c:v>3351</c:v>
                </c:pt>
                <c:pt idx="1">
                  <c:v>3323</c:v>
                </c:pt>
                <c:pt idx="2">
                  <c:v>3200</c:v>
                </c:pt>
                <c:pt idx="3">
                  <c:v>3278</c:v>
                </c:pt>
                <c:pt idx="4">
                  <c:v>3384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61-418E-992E-1F7EFE227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10.41'!$S$1</c:f>
              <c:strCache>
                <c:ptCount val="1"/>
                <c:pt idx="0">
                  <c:v>Norwood Payneham St Peters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10.41'!$AB$15:$AB$33</c:f>
              <c:numCache>
                <c:formatCode>0.0%</c:formatCode>
                <c:ptCount val="19"/>
                <c:pt idx="0">
                  <c:v>8.1740141591709701E-3</c:v>
                </c:pt>
                <c:pt idx="1">
                  <c:v>7.3873935497110023E-3</c:v>
                </c:pt>
                <c:pt idx="2">
                  <c:v>4.0015048394267928E-2</c:v>
                </c:pt>
                <c:pt idx="3">
                  <c:v>5.8141523307910668E-3</c:v>
                </c:pt>
                <c:pt idx="4">
                  <c:v>4.3435138000615617E-2</c:v>
                </c:pt>
                <c:pt idx="5">
                  <c:v>2.8694551797257089E-2</c:v>
                </c:pt>
                <c:pt idx="6">
                  <c:v>7.5378774923903005E-2</c:v>
                </c:pt>
                <c:pt idx="7">
                  <c:v>7.8764663634187215E-2</c:v>
                </c:pt>
                <c:pt idx="8">
                  <c:v>2.0862546598720888E-2</c:v>
                </c:pt>
                <c:pt idx="9">
                  <c:v>1.9665515236499197E-2</c:v>
                </c:pt>
                <c:pt idx="10">
                  <c:v>3.5739936386333319E-2</c:v>
                </c:pt>
                <c:pt idx="11">
                  <c:v>1.908410000342009E-2</c:v>
                </c:pt>
                <c:pt idx="12">
                  <c:v>0.10044803173843155</c:v>
                </c:pt>
                <c:pt idx="13">
                  <c:v>7.99616949964089E-2</c:v>
                </c:pt>
                <c:pt idx="14">
                  <c:v>6.4879099832415604E-2</c:v>
                </c:pt>
                <c:pt idx="15">
                  <c:v>0.11577003317486918</c:v>
                </c:pt>
                <c:pt idx="16">
                  <c:v>0.14918430862888607</c:v>
                </c:pt>
                <c:pt idx="17">
                  <c:v>2.7360716850781491E-2</c:v>
                </c:pt>
                <c:pt idx="18">
                  <c:v>2.9207565238209242E-2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63-4B97-9DF1-913A3251CB7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63-4B97-9DF1-913A3251C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10.41'!$Y$44:$Y$60</c:f>
              <c:numCache>
                <c:formatCode>#,##0</c:formatCode>
                <c:ptCount val="17"/>
                <c:pt idx="0">
                  <c:v>13</c:v>
                </c:pt>
                <c:pt idx="1">
                  <c:v>138</c:v>
                </c:pt>
                <c:pt idx="2">
                  <c:v>582</c:v>
                </c:pt>
                <c:pt idx="3">
                  <c:v>1456</c:v>
                </c:pt>
                <c:pt idx="4">
                  <c:v>1972</c:v>
                </c:pt>
                <c:pt idx="5">
                  <c:v>1789</c:v>
                </c:pt>
                <c:pt idx="6">
                  <c:v>1478</c:v>
                </c:pt>
                <c:pt idx="7">
                  <c:v>1334</c:v>
                </c:pt>
                <c:pt idx="8">
                  <c:v>1251</c:v>
                </c:pt>
                <c:pt idx="9">
                  <c:v>1196</c:v>
                </c:pt>
                <c:pt idx="10">
                  <c:v>1093</c:v>
                </c:pt>
                <c:pt idx="11">
                  <c:v>826</c:v>
                </c:pt>
                <c:pt idx="12">
                  <c:v>495</c:v>
                </c:pt>
                <c:pt idx="13">
                  <c:v>253</c:v>
                </c:pt>
                <c:pt idx="14">
                  <c:v>94</c:v>
                </c:pt>
                <c:pt idx="15">
                  <c:v>46</c:v>
                </c:pt>
                <c:pt idx="16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33-4526-A871-76D79BB22DD7}"/>
            </c:ext>
          </c:extLst>
        </c:ser>
        <c:ser>
          <c:idx val="1"/>
          <c:order val="1"/>
          <c:tx>
            <c:strRef>
              <c:f>'Table 10.41'!$S$62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10.41'!$Y$63:$Y$79</c:f>
              <c:numCache>
                <c:formatCode>#,##0</c:formatCode>
                <c:ptCount val="17"/>
                <c:pt idx="0">
                  <c:v>5</c:v>
                </c:pt>
                <c:pt idx="1">
                  <c:v>198</c:v>
                </c:pt>
                <c:pt idx="2">
                  <c:v>686</c:v>
                </c:pt>
                <c:pt idx="3">
                  <c:v>1510</c:v>
                </c:pt>
                <c:pt idx="4">
                  <c:v>2060</c:v>
                </c:pt>
                <c:pt idx="5">
                  <c:v>1725</c:v>
                </c:pt>
                <c:pt idx="6">
                  <c:v>1395</c:v>
                </c:pt>
                <c:pt idx="7">
                  <c:v>1305</c:v>
                </c:pt>
                <c:pt idx="8">
                  <c:v>1393</c:v>
                </c:pt>
                <c:pt idx="9">
                  <c:v>1293</c:v>
                </c:pt>
                <c:pt idx="10">
                  <c:v>1157</c:v>
                </c:pt>
                <c:pt idx="11">
                  <c:v>916</c:v>
                </c:pt>
                <c:pt idx="12">
                  <c:v>478</c:v>
                </c:pt>
                <c:pt idx="13">
                  <c:v>183</c:v>
                </c:pt>
                <c:pt idx="14">
                  <c:v>78</c:v>
                </c:pt>
                <c:pt idx="15">
                  <c:v>37</c:v>
                </c:pt>
                <c:pt idx="16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33-4526-A871-76D79BB22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10.41'!$Y$83:$Y$90</c:f>
              <c:numCache>
                <c:formatCode>#,##0</c:formatCode>
                <c:ptCount val="8"/>
                <c:pt idx="0">
                  <c:v>1325</c:v>
                </c:pt>
                <c:pt idx="1">
                  <c:v>2618</c:v>
                </c:pt>
                <c:pt idx="2">
                  <c:v>993</c:v>
                </c:pt>
                <c:pt idx="3">
                  <c:v>673</c:v>
                </c:pt>
                <c:pt idx="4">
                  <c:v>584</c:v>
                </c:pt>
                <c:pt idx="5">
                  <c:v>612</c:v>
                </c:pt>
                <c:pt idx="6">
                  <c:v>332</c:v>
                </c:pt>
                <c:pt idx="7">
                  <c:v>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13-4667-B03E-4052FCE26C90}"/>
            </c:ext>
          </c:extLst>
        </c:ser>
        <c:ser>
          <c:idx val="1"/>
          <c:order val="1"/>
          <c:tx>
            <c:strRef>
              <c:f>'Table 10.41'!$S$92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10.41'!$Y$93:$Y$100</c:f>
              <c:numCache>
                <c:formatCode>#,##0</c:formatCode>
                <c:ptCount val="8"/>
                <c:pt idx="0">
                  <c:v>928</c:v>
                </c:pt>
                <c:pt idx="1">
                  <c:v>3067</c:v>
                </c:pt>
                <c:pt idx="2">
                  <c:v>249</c:v>
                </c:pt>
                <c:pt idx="3">
                  <c:v>1165</c:v>
                </c:pt>
                <c:pt idx="4">
                  <c:v>1727</c:v>
                </c:pt>
                <c:pt idx="5">
                  <c:v>815</c:v>
                </c:pt>
                <c:pt idx="6">
                  <c:v>23</c:v>
                </c:pt>
                <c:pt idx="7">
                  <c:v>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13-4667-B03E-4052FCE26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10.41'!$S$1</c:f>
              <c:strCache>
                <c:ptCount val="1"/>
                <c:pt idx="0">
                  <c:v>Norwood Payneham St Peters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10.41'!$U$8:$Y$8</c:f>
              <c:numCache>
                <c:formatCode>#,##0</c:formatCode>
                <c:ptCount val="5"/>
                <c:pt idx="0">
                  <c:v>39203.839999999997</c:v>
                </c:pt>
                <c:pt idx="1">
                  <c:v>38991.769999999997</c:v>
                </c:pt>
                <c:pt idx="2">
                  <c:v>39720</c:v>
                </c:pt>
                <c:pt idx="3">
                  <c:v>40805</c:v>
                </c:pt>
                <c:pt idx="4">
                  <c:v>42364.35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4E-400A-AB79-BE1C028126D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4E-400A-AB79-BE1C02812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10.41'!$T$4:$Z$4</c:f>
              <c:numCache>
                <c:formatCode>#,##0</c:formatCode>
                <c:ptCount val="7"/>
                <c:pt idx="0">
                  <c:v>28894</c:v>
                </c:pt>
                <c:pt idx="1">
                  <c:v>28845</c:v>
                </c:pt>
                <c:pt idx="2">
                  <c:v>28645</c:v>
                </c:pt>
                <c:pt idx="3">
                  <c:v>28275</c:v>
                </c:pt>
                <c:pt idx="4">
                  <c:v>28198</c:v>
                </c:pt>
                <c:pt idx="5">
                  <c:v>28527</c:v>
                </c:pt>
                <c:pt idx="6">
                  <c:v>29239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35-4B62-A698-A474794962E1}"/>
            </c:ext>
          </c:extLst>
        </c:ser>
        <c:ser>
          <c:idx val="1"/>
          <c:order val="1"/>
          <c:tx>
            <c:strRef>
              <c:f>'Table 10.41'!$S$7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10.41'!$T$7:$Z$7</c:f>
              <c:numCache>
                <c:formatCode>#,##0</c:formatCode>
                <c:ptCount val="7"/>
                <c:pt idx="0">
                  <c:v>20312</c:v>
                </c:pt>
                <c:pt idx="1">
                  <c:v>20341</c:v>
                </c:pt>
                <c:pt idx="2">
                  <c:v>20250</c:v>
                </c:pt>
                <c:pt idx="3">
                  <c:v>19979</c:v>
                </c:pt>
                <c:pt idx="4">
                  <c:v>19926</c:v>
                </c:pt>
                <c:pt idx="5">
                  <c:v>20051</c:v>
                </c:pt>
                <c:pt idx="6">
                  <c:v>20435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35-4B62-A698-A474794962E1}"/>
            </c:ext>
          </c:extLst>
        </c:ser>
        <c:ser>
          <c:idx val="2"/>
          <c:order val="2"/>
          <c:tx>
            <c:strRef>
              <c:f>'Table 10.41'!$S$11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10.41'!$T$11:$Z$11</c:f>
              <c:numCache>
                <c:formatCode>#,##0</c:formatCode>
                <c:ptCount val="7"/>
                <c:pt idx="0">
                  <c:v>25487</c:v>
                </c:pt>
                <c:pt idx="1">
                  <c:v>25493</c:v>
                </c:pt>
                <c:pt idx="2">
                  <c:v>25323</c:v>
                </c:pt>
                <c:pt idx="3">
                  <c:v>25073</c:v>
                </c:pt>
                <c:pt idx="4">
                  <c:v>24917</c:v>
                </c:pt>
                <c:pt idx="5">
                  <c:v>25143</c:v>
                </c:pt>
                <c:pt idx="6">
                  <c:v>25780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35-4B62-A698-A474794962E1}"/>
            </c:ext>
          </c:extLst>
        </c:ser>
        <c:ser>
          <c:idx val="3"/>
          <c:order val="3"/>
          <c:tx>
            <c:strRef>
              <c:f>'Table 10.41'!$S$12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10.41'!$T$12:$Z$12</c:f>
              <c:numCache>
                <c:formatCode>#,##0</c:formatCode>
                <c:ptCount val="7"/>
                <c:pt idx="0">
                  <c:v>3410</c:v>
                </c:pt>
                <c:pt idx="1">
                  <c:v>3351</c:v>
                </c:pt>
                <c:pt idx="2">
                  <c:v>3323</c:v>
                </c:pt>
                <c:pt idx="3">
                  <c:v>3200</c:v>
                </c:pt>
                <c:pt idx="4">
                  <c:v>3278</c:v>
                </c:pt>
                <c:pt idx="5">
                  <c:v>3384</c:v>
                </c:pt>
                <c:pt idx="6">
                  <c:v>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35-4B62-A698-A47479496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10.41'!$S$1</c:f>
              <c:strCache>
                <c:ptCount val="1"/>
                <c:pt idx="0">
                  <c:v>Norwood Payneham St Peters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10.41'!$AB$15:$AB$33</c:f>
              <c:numCache>
                <c:formatCode>0.0%</c:formatCode>
                <c:ptCount val="19"/>
                <c:pt idx="0">
                  <c:v>8.1740141591709701E-3</c:v>
                </c:pt>
                <c:pt idx="1">
                  <c:v>7.3873935497110023E-3</c:v>
                </c:pt>
                <c:pt idx="2">
                  <c:v>4.0015048394267928E-2</c:v>
                </c:pt>
                <c:pt idx="3">
                  <c:v>5.8141523307910668E-3</c:v>
                </c:pt>
                <c:pt idx="4">
                  <c:v>4.3435138000615617E-2</c:v>
                </c:pt>
                <c:pt idx="5">
                  <c:v>2.8694551797257089E-2</c:v>
                </c:pt>
                <c:pt idx="6">
                  <c:v>7.5378774923903005E-2</c:v>
                </c:pt>
                <c:pt idx="7">
                  <c:v>7.8764663634187215E-2</c:v>
                </c:pt>
                <c:pt idx="8">
                  <c:v>2.0862546598720888E-2</c:v>
                </c:pt>
                <c:pt idx="9">
                  <c:v>1.9665515236499197E-2</c:v>
                </c:pt>
                <c:pt idx="10">
                  <c:v>3.5739936386333319E-2</c:v>
                </c:pt>
                <c:pt idx="11">
                  <c:v>1.908410000342009E-2</c:v>
                </c:pt>
                <c:pt idx="12">
                  <c:v>0.10044803173843155</c:v>
                </c:pt>
                <c:pt idx="13">
                  <c:v>7.99616949964089E-2</c:v>
                </c:pt>
                <c:pt idx="14">
                  <c:v>6.4879099832415604E-2</c:v>
                </c:pt>
                <c:pt idx="15">
                  <c:v>0.11577003317486918</c:v>
                </c:pt>
                <c:pt idx="16">
                  <c:v>0.14918430862888607</c:v>
                </c:pt>
                <c:pt idx="17">
                  <c:v>2.7360716850781491E-2</c:v>
                </c:pt>
                <c:pt idx="18">
                  <c:v>2.9207565238209242E-2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A-4568-9295-B69242ED3C7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A-4568-9295-B69242ED3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880831289531431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10.41'!$Z$44:$Z$60</c:f>
              <c:numCache>
                <c:formatCode>#,##0</c:formatCode>
                <c:ptCount val="17"/>
                <c:pt idx="0">
                  <c:v>13</c:v>
                </c:pt>
                <c:pt idx="1">
                  <c:v>140</c:v>
                </c:pt>
                <c:pt idx="2">
                  <c:v>681</c:v>
                </c:pt>
                <c:pt idx="3">
                  <c:v>1405</c:v>
                </c:pt>
                <c:pt idx="4">
                  <c:v>2077</c:v>
                </c:pt>
                <c:pt idx="5">
                  <c:v>1840</c:v>
                </c:pt>
                <c:pt idx="6">
                  <c:v>1594</c:v>
                </c:pt>
                <c:pt idx="7">
                  <c:v>1283</c:v>
                </c:pt>
                <c:pt idx="8">
                  <c:v>1335</c:v>
                </c:pt>
                <c:pt idx="9">
                  <c:v>1118</c:v>
                </c:pt>
                <c:pt idx="10">
                  <c:v>1152</c:v>
                </c:pt>
                <c:pt idx="11">
                  <c:v>860</c:v>
                </c:pt>
                <c:pt idx="12">
                  <c:v>499</c:v>
                </c:pt>
                <c:pt idx="13">
                  <c:v>289</c:v>
                </c:pt>
                <c:pt idx="14">
                  <c:v>105</c:v>
                </c:pt>
                <c:pt idx="15">
                  <c:v>43</c:v>
                </c:pt>
                <c:pt idx="1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A5-45F5-819B-5E77DCA47A9F}"/>
            </c:ext>
          </c:extLst>
        </c:ser>
        <c:ser>
          <c:idx val="1"/>
          <c:order val="1"/>
          <c:tx>
            <c:strRef>
              <c:f>'Table 10.41'!$S$62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10.41'!$Z$63:$Z$79</c:f>
              <c:numCache>
                <c:formatCode>#,##0</c:formatCode>
                <c:ptCount val="17"/>
                <c:pt idx="0">
                  <c:v>11</c:v>
                </c:pt>
                <c:pt idx="1">
                  <c:v>185</c:v>
                </c:pt>
                <c:pt idx="2">
                  <c:v>656</c:v>
                </c:pt>
                <c:pt idx="3">
                  <c:v>1504</c:v>
                </c:pt>
                <c:pt idx="4">
                  <c:v>2128</c:v>
                </c:pt>
                <c:pt idx="5">
                  <c:v>1740</c:v>
                </c:pt>
                <c:pt idx="6">
                  <c:v>1456</c:v>
                </c:pt>
                <c:pt idx="7">
                  <c:v>1337</c:v>
                </c:pt>
                <c:pt idx="8">
                  <c:v>1463</c:v>
                </c:pt>
                <c:pt idx="9">
                  <c:v>1271</c:v>
                </c:pt>
                <c:pt idx="10">
                  <c:v>1214</c:v>
                </c:pt>
                <c:pt idx="11">
                  <c:v>950</c:v>
                </c:pt>
                <c:pt idx="12">
                  <c:v>460</c:v>
                </c:pt>
                <c:pt idx="13">
                  <c:v>216</c:v>
                </c:pt>
                <c:pt idx="14">
                  <c:v>82</c:v>
                </c:pt>
                <c:pt idx="15">
                  <c:v>45</c:v>
                </c:pt>
                <c:pt idx="16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A5-45F5-819B-5E77DCA47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10.41'!$Z$83:$Z$90</c:f>
              <c:numCache>
                <c:formatCode>#,##0</c:formatCode>
                <c:ptCount val="8"/>
                <c:pt idx="0">
                  <c:v>1365</c:v>
                </c:pt>
                <c:pt idx="1">
                  <c:v>2748</c:v>
                </c:pt>
                <c:pt idx="2">
                  <c:v>1019</c:v>
                </c:pt>
                <c:pt idx="3">
                  <c:v>667</c:v>
                </c:pt>
                <c:pt idx="4">
                  <c:v>642</c:v>
                </c:pt>
                <c:pt idx="5">
                  <c:v>627</c:v>
                </c:pt>
                <c:pt idx="6">
                  <c:v>357</c:v>
                </c:pt>
                <c:pt idx="7">
                  <c:v>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5F-4121-9825-C8E2FB370F5C}"/>
            </c:ext>
          </c:extLst>
        </c:ser>
        <c:ser>
          <c:idx val="1"/>
          <c:order val="1"/>
          <c:tx>
            <c:strRef>
              <c:f>'Table 10.41'!$S$92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10.41'!$Z$93:$Z$100</c:f>
              <c:numCache>
                <c:formatCode>#,##0</c:formatCode>
                <c:ptCount val="8"/>
                <c:pt idx="0">
                  <c:v>987</c:v>
                </c:pt>
                <c:pt idx="1">
                  <c:v>3150</c:v>
                </c:pt>
                <c:pt idx="2">
                  <c:v>264</c:v>
                </c:pt>
                <c:pt idx="3">
                  <c:v>1219</c:v>
                </c:pt>
                <c:pt idx="4">
                  <c:v>1741</c:v>
                </c:pt>
                <c:pt idx="5">
                  <c:v>840</c:v>
                </c:pt>
                <c:pt idx="6">
                  <c:v>27</c:v>
                </c:pt>
                <c:pt idx="7">
                  <c:v>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5F-4121-9825-C8E2FB370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10.5'!$U$4:$Y$4</c:f>
              <c:numCache>
                <c:formatCode>#,##0</c:formatCode>
                <c:ptCount val="5"/>
                <c:pt idx="0">
                  <c:v>358</c:v>
                </c:pt>
                <c:pt idx="1">
                  <c:v>284</c:v>
                </c:pt>
                <c:pt idx="2">
                  <c:v>265</c:v>
                </c:pt>
                <c:pt idx="3">
                  <c:v>260</c:v>
                </c:pt>
                <c:pt idx="4">
                  <c:v>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0A-4E3E-BB35-D4AE59E91986}"/>
            </c:ext>
          </c:extLst>
        </c:ser>
        <c:ser>
          <c:idx val="1"/>
          <c:order val="1"/>
          <c:tx>
            <c:strRef>
              <c:f>'Table 10.5'!$S$7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10.5'!$U$7:$Y$7</c:f>
              <c:numCache>
                <c:formatCode>#,##0</c:formatCode>
                <c:ptCount val="5"/>
                <c:pt idx="0">
                  <c:v>272</c:v>
                </c:pt>
                <c:pt idx="1">
                  <c:v>225</c:v>
                </c:pt>
                <c:pt idx="2">
                  <c:v>194</c:v>
                </c:pt>
                <c:pt idx="3">
                  <c:v>175</c:v>
                </c:pt>
                <c:pt idx="4">
                  <c:v>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0A-4E3E-BB35-D4AE59E91986}"/>
            </c:ext>
          </c:extLst>
        </c:ser>
        <c:ser>
          <c:idx val="2"/>
          <c:order val="2"/>
          <c:tx>
            <c:strRef>
              <c:f>'Table 10.5'!$S$11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10.5'!$U$11:$Y$11</c:f>
              <c:numCache>
                <c:formatCode>#,##0</c:formatCode>
                <c:ptCount val="5"/>
                <c:pt idx="0">
                  <c:v>359</c:v>
                </c:pt>
                <c:pt idx="1">
                  <c:v>286</c:v>
                </c:pt>
                <c:pt idx="2">
                  <c:v>263</c:v>
                </c:pt>
                <c:pt idx="3">
                  <c:v>256</c:v>
                </c:pt>
                <c:pt idx="4">
                  <c:v>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0A-4E3E-BB35-D4AE59E91986}"/>
            </c:ext>
          </c:extLst>
        </c:ser>
        <c:ser>
          <c:idx val="3"/>
          <c:order val="3"/>
          <c:tx>
            <c:strRef>
              <c:f>'Table 10.5'!$S$12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10.5'!$U$12:$Y$12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7</c:v>
                </c:pt>
                <c:pt idx="3">
                  <c:v>0</c:v>
                </c:pt>
                <c:pt idx="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0A-4E3E-BB35-D4AE59E91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10.41'!$S$1</c:f>
              <c:strCache>
                <c:ptCount val="1"/>
                <c:pt idx="0">
                  <c:v>Norwood Payneham St Peters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10.41'!$T$8:$Z$8</c:f>
              <c:numCache>
                <c:formatCode>#,##0</c:formatCode>
                <c:ptCount val="7"/>
                <c:pt idx="0">
                  <c:v>37308.81</c:v>
                </c:pt>
                <c:pt idx="1">
                  <c:v>39203.839999999997</c:v>
                </c:pt>
                <c:pt idx="2">
                  <c:v>38991.769999999997</c:v>
                </c:pt>
                <c:pt idx="3">
                  <c:v>39720</c:v>
                </c:pt>
                <c:pt idx="4">
                  <c:v>40805</c:v>
                </c:pt>
                <c:pt idx="5">
                  <c:v>42364.35</c:v>
                </c:pt>
                <c:pt idx="6">
                  <c:v>43821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EC-4F5E-AA35-E52269C4E9A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EC-4F5E-AA35-E52269C4E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10.42'!$U$4:$Y$4</c:f>
              <c:numCache>
                <c:formatCode>#,##0</c:formatCode>
                <c:ptCount val="5"/>
                <c:pt idx="0">
                  <c:v>117689</c:v>
                </c:pt>
                <c:pt idx="1">
                  <c:v>117675</c:v>
                </c:pt>
                <c:pt idx="2">
                  <c:v>117311</c:v>
                </c:pt>
                <c:pt idx="3">
                  <c:v>115753</c:v>
                </c:pt>
                <c:pt idx="4">
                  <c:v>118734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00-42D6-98C7-E99A95C9AC32}"/>
            </c:ext>
          </c:extLst>
        </c:ser>
        <c:ser>
          <c:idx val="1"/>
          <c:order val="1"/>
          <c:tx>
            <c:strRef>
              <c:f>'Table 10.42'!$S$7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10.42'!$U$7:$Y$7</c:f>
              <c:numCache>
                <c:formatCode>#,##0</c:formatCode>
                <c:ptCount val="5"/>
                <c:pt idx="0">
                  <c:v>87481</c:v>
                </c:pt>
                <c:pt idx="1">
                  <c:v>87854</c:v>
                </c:pt>
                <c:pt idx="2">
                  <c:v>87380</c:v>
                </c:pt>
                <c:pt idx="3">
                  <c:v>87300</c:v>
                </c:pt>
                <c:pt idx="4">
                  <c:v>88334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00-42D6-98C7-E99A95C9AC32}"/>
            </c:ext>
          </c:extLst>
        </c:ser>
        <c:ser>
          <c:idx val="2"/>
          <c:order val="2"/>
          <c:tx>
            <c:strRef>
              <c:f>'Table 10.42'!$S$11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10.42'!$U$11:$Y$11</c:f>
              <c:numCache>
                <c:formatCode>#,##0</c:formatCode>
                <c:ptCount val="5"/>
                <c:pt idx="0">
                  <c:v>105733</c:v>
                </c:pt>
                <c:pt idx="1">
                  <c:v>106054</c:v>
                </c:pt>
                <c:pt idx="2">
                  <c:v>105870</c:v>
                </c:pt>
                <c:pt idx="3">
                  <c:v>104006</c:v>
                </c:pt>
                <c:pt idx="4">
                  <c:v>106713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00-42D6-98C7-E99A95C9AC32}"/>
            </c:ext>
          </c:extLst>
        </c:ser>
        <c:ser>
          <c:idx val="3"/>
          <c:order val="3"/>
          <c:tx>
            <c:strRef>
              <c:f>'Table 10.42'!$S$12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10.42'!$U$12:$Y$12</c:f>
              <c:numCache>
                <c:formatCode>#,##0</c:formatCode>
                <c:ptCount val="5"/>
                <c:pt idx="0">
                  <c:v>11956</c:v>
                </c:pt>
                <c:pt idx="1">
                  <c:v>11621</c:v>
                </c:pt>
                <c:pt idx="2">
                  <c:v>11441</c:v>
                </c:pt>
                <c:pt idx="3">
                  <c:v>11747</c:v>
                </c:pt>
                <c:pt idx="4">
                  <c:v>12021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00-42D6-98C7-E99A95C9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10.42'!$S$1</c:f>
              <c:strCache>
                <c:ptCount val="1"/>
                <c:pt idx="0">
                  <c:v>Onkaparinga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10.42'!$AB$15:$AB$33</c:f>
              <c:numCache>
                <c:formatCode>0.0%</c:formatCode>
                <c:ptCount val="19"/>
                <c:pt idx="0">
                  <c:v>1.210117428622616E-2</c:v>
                </c:pt>
                <c:pt idx="1">
                  <c:v>7.4268310558803889E-3</c:v>
                </c:pt>
                <c:pt idx="2">
                  <c:v>7.0668903402335545E-2</c:v>
                </c:pt>
                <c:pt idx="3">
                  <c:v>8.0701640091858165E-3</c:v>
                </c:pt>
                <c:pt idx="4">
                  <c:v>8.8307627160051472E-2</c:v>
                </c:pt>
                <c:pt idx="5">
                  <c:v>3.0733399566768189E-2</c:v>
                </c:pt>
                <c:pt idx="6">
                  <c:v>0.10233065685108877</c:v>
                </c:pt>
                <c:pt idx="7">
                  <c:v>6.506620629000473E-2</c:v>
                </c:pt>
                <c:pt idx="8">
                  <c:v>3.1824622550855879E-2</c:v>
                </c:pt>
                <c:pt idx="9">
                  <c:v>9.2021042687991661E-3</c:v>
                </c:pt>
                <c:pt idx="10">
                  <c:v>3.3722047590351634E-2</c:v>
                </c:pt>
                <c:pt idx="11">
                  <c:v>1.478037101581459E-2</c:v>
                </c:pt>
                <c:pt idx="12">
                  <c:v>5.2093682307529442E-2</c:v>
                </c:pt>
                <c:pt idx="13">
                  <c:v>8.893467320314663E-2</c:v>
                </c:pt>
                <c:pt idx="14">
                  <c:v>5.8404860014006743E-2</c:v>
                </c:pt>
                <c:pt idx="15">
                  <c:v>8.0872652649065943E-2</c:v>
                </c:pt>
                <c:pt idx="16">
                  <c:v>0.14285248945422563</c:v>
                </c:pt>
                <c:pt idx="17">
                  <c:v>1.6677796055310348E-2</c:v>
                </c:pt>
                <c:pt idx="18">
                  <c:v>3.8461538461538464E-2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15-4B41-B4F9-4E20C15B198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15-4B41-B4F9-4E20C15B1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10.42'!$Y$44:$Y$60</c:f>
              <c:numCache>
                <c:formatCode>#,##0</c:formatCode>
                <c:ptCount val="17"/>
                <c:pt idx="0">
                  <c:v>29</c:v>
                </c:pt>
                <c:pt idx="1">
                  <c:v>983</c:v>
                </c:pt>
                <c:pt idx="2">
                  <c:v>3358</c:v>
                </c:pt>
                <c:pt idx="3">
                  <c:v>5472</c:v>
                </c:pt>
                <c:pt idx="4">
                  <c:v>6979</c:v>
                </c:pt>
                <c:pt idx="5">
                  <c:v>7154</c:v>
                </c:pt>
                <c:pt idx="6">
                  <c:v>6212</c:v>
                </c:pt>
                <c:pt idx="7">
                  <c:v>6223</c:v>
                </c:pt>
                <c:pt idx="8">
                  <c:v>6328</c:v>
                </c:pt>
                <c:pt idx="9">
                  <c:v>5730</c:v>
                </c:pt>
                <c:pt idx="10">
                  <c:v>5195</c:v>
                </c:pt>
                <c:pt idx="11">
                  <c:v>3951</c:v>
                </c:pt>
                <c:pt idx="12">
                  <c:v>1954</c:v>
                </c:pt>
                <c:pt idx="13">
                  <c:v>669</c:v>
                </c:pt>
                <c:pt idx="14">
                  <c:v>190</c:v>
                </c:pt>
                <c:pt idx="15">
                  <c:v>95</c:v>
                </c:pt>
                <c:pt idx="16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DF-48B4-8E87-C242CA92E972}"/>
            </c:ext>
          </c:extLst>
        </c:ser>
        <c:ser>
          <c:idx val="1"/>
          <c:order val="1"/>
          <c:tx>
            <c:strRef>
              <c:f>'Table 10.42'!$S$62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10.42'!$Y$63:$Y$79</c:f>
              <c:numCache>
                <c:formatCode>#,##0</c:formatCode>
                <c:ptCount val="17"/>
                <c:pt idx="0">
                  <c:v>41</c:v>
                </c:pt>
                <c:pt idx="1">
                  <c:v>1263</c:v>
                </c:pt>
                <c:pt idx="2">
                  <c:v>3792</c:v>
                </c:pt>
                <c:pt idx="3">
                  <c:v>5663</c:v>
                </c:pt>
                <c:pt idx="4">
                  <c:v>6208</c:v>
                </c:pt>
                <c:pt idx="5">
                  <c:v>6142</c:v>
                </c:pt>
                <c:pt idx="6">
                  <c:v>5694</c:v>
                </c:pt>
                <c:pt idx="7">
                  <c:v>5735</c:v>
                </c:pt>
                <c:pt idx="8">
                  <c:v>6339</c:v>
                </c:pt>
                <c:pt idx="9">
                  <c:v>5907</c:v>
                </c:pt>
                <c:pt idx="10">
                  <c:v>5341</c:v>
                </c:pt>
                <c:pt idx="11">
                  <c:v>3703</c:v>
                </c:pt>
                <c:pt idx="12">
                  <c:v>1516</c:v>
                </c:pt>
                <c:pt idx="13">
                  <c:v>463</c:v>
                </c:pt>
                <c:pt idx="14">
                  <c:v>178</c:v>
                </c:pt>
                <c:pt idx="15">
                  <c:v>87</c:v>
                </c:pt>
                <c:pt idx="16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DF-48B4-8E87-C242CA92E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10.42'!$Y$83:$Y$90</c:f>
              <c:numCache>
                <c:formatCode>#,##0</c:formatCode>
                <c:ptCount val="8"/>
                <c:pt idx="0">
                  <c:v>4659</c:v>
                </c:pt>
                <c:pt idx="1">
                  <c:v>4895</c:v>
                </c:pt>
                <c:pt idx="2">
                  <c:v>9447</c:v>
                </c:pt>
                <c:pt idx="3">
                  <c:v>3073</c:v>
                </c:pt>
                <c:pt idx="4">
                  <c:v>2412</c:v>
                </c:pt>
                <c:pt idx="5">
                  <c:v>2658</c:v>
                </c:pt>
                <c:pt idx="6">
                  <c:v>3851</c:v>
                </c:pt>
                <c:pt idx="7">
                  <c:v>5346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66-4311-A5E1-64FAF8AB03E8}"/>
            </c:ext>
          </c:extLst>
        </c:ser>
        <c:ser>
          <c:idx val="1"/>
          <c:order val="1"/>
          <c:tx>
            <c:strRef>
              <c:f>'Table 10.42'!$S$92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10.42'!$Y$93:$Y$100</c:f>
              <c:numCache>
                <c:formatCode>#,##0</c:formatCode>
                <c:ptCount val="8"/>
                <c:pt idx="0">
                  <c:v>3307</c:v>
                </c:pt>
                <c:pt idx="1">
                  <c:v>7663</c:v>
                </c:pt>
                <c:pt idx="2">
                  <c:v>1542</c:v>
                </c:pt>
                <c:pt idx="3">
                  <c:v>7991</c:v>
                </c:pt>
                <c:pt idx="4">
                  <c:v>8494</c:v>
                </c:pt>
                <c:pt idx="5">
                  <c:v>4954</c:v>
                </c:pt>
                <c:pt idx="6">
                  <c:v>282</c:v>
                </c:pt>
                <c:pt idx="7">
                  <c:v>2383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66-4311-A5E1-64FAF8AB0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10.42'!$S$1</c:f>
              <c:strCache>
                <c:ptCount val="1"/>
                <c:pt idx="0">
                  <c:v>Onkaparinga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10.42'!$U$8:$Y$8</c:f>
              <c:numCache>
                <c:formatCode>#,##0</c:formatCode>
                <c:ptCount val="5"/>
                <c:pt idx="0">
                  <c:v>39522.5</c:v>
                </c:pt>
                <c:pt idx="1">
                  <c:v>39735.57</c:v>
                </c:pt>
                <c:pt idx="2">
                  <c:v>40680.769999999997</c:v>
                </c:pt>
                <c:pt idx="3">
                  <c:v>42425.42</c:v>
                </c:pt>
                <c:pt idx="4">
                  <c:v>42961.47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3B-441C-8B04-E6F9BC1C1A5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3B-441C-8B04-E6F9BC1C1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10.42'!$T$4:$Z$4</c:f>
              <c:numCache>
                <c:formatCode>#,##0</c:formatCode>
                <c:ptCount val="7"/>
                <c:pt idx="0">
                  <c:v>117879</c:v>
                </c:pt>
                <c:pt idx="1">
                  <c:v>117689</c:v>
                </c:pt>
                <c:pt idx="2">
                  <c:v>117675</c:v>
                </c:pt>
                <c:pt idx="3">
                  <c:v>117311</c:v>
                </c:pt>
                <c:pt idx="4">
                  <c:v>115753</c:v>
                </c:pt>
                <c:pt idx="5">
                  <c:v>118734</c:v>
                </c:pt>
                <c:pt idx="6">
                  <c:v>122798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F4-4B49-A2A1-DA75BB99FB3B}"/>
            </c:ext>
          </c:extLst>
        </c:ser>
        <c:ser>
          <c:idx val="1"/>
          <c:order val="1"/>
          <c:tx>
            <c:strRef>
              <c:f>'Table 10.42'!$S$7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10.42'!$T$7:$Z$7</c:f>
              <c:numCache>
                <c:formatCode>#,##0</c:formatCode>
                <c:ptCount val="7"/>
                <c:pt idx="0">
                  <c:v>87776</c:v>
                </c:pt>
                <c:pt idx="1">
                  <c:v>87481</c:v>
                </c:pt>
                <c:pt idx="2">
                  <c:v>87854</c:v>
                </c:pt>
                <c:pt idx="3">
                  <c:v>87380</c:v>
                </c:pt>
                <c:pt idx="4">
                  <c:v>87300</c:v>
                </c:pt>
                <c:pt idx="5">
                  <c:v>88334</c:v>
                </c:pt>
                <c:pt idx="6">
                  <c:v>90224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F4-4B49-A2A1-DA75BB99FB3B}"/>
            </c:ext>
          </c:extLst>
        </c:ser>
        <c:ser>
          <c:idx val="2"/>
          <c:order val="2"/>
          <c:tx>
            <c:strRef>
              <c:f>'Table 10.42'!$S$11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10.42'!$T$11:$Z$11</c:f>
              <c:numCache>
                <c:formatCode>#,##0</c:formatCode>
                <c:ptCount val="7"/>
                <c:pt idx="0">
                  <c:v>105466</c:v>
                </c:pt>
                <c:pt idx="1">
                  <c:v>105733</c:v>
                </c:pt>
                <c:pt idx="2">
                  <c:v>106054</c:v>
                </c:pt>
                <c:pt idx="3">
                  <c:v>105870</c:v>
                </c:pt>
                <c:pt idx="4">
                  <c:v>104006</c:v>
                </c:pt>
                <c:pt idx="5">
                  <c:v>106713</c:v>
                </c:pt>
                <c:pt idx="6">
                  <c:v>110546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F4-4B49-A2A1-DA75BB99FB3B}"/>
            </c:ext>
          </c:extLst>
        </c:ser>
        <c:ser>
          <c:idx val="3"/>
          <c:order val="3"/>
          <c:tx>
            <c:strRef>
              <c:f>'Table 10.42'!$S$12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10.42'!$T$12:$Z$12</c:f>
              <c:numCache>
                <c:formatCode>#,##0</c:formatCode>
                <c:ptCount val="7"/>
                <c:pt idx="0">
                  <c:v>12413</c:v>
                </c:pt>
                <c:pt idx="1">
                  <c:v>11956</c:v>
                </c:pt>
                <c:pt idx="2">
                  <c:v>11621</c:v>
                </c:pt>
                <c:pt idx="3">
                  <c:v>11441</c:v>
                </c:pt>
                <c:pt idx="4">
                  <c:v>11747</c:v>
                </c:pt>
                <c:pt idx="5">
                  <c:v>12021</c:v>
                </c:pt>
                <c:pt idx="6">
                  <c:v>12252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F4-4B49-A2A1-DA75BB99F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10.42'!$S$1</c:f>
              <c:strCache>
                <c:ptCount val="1"/>
                <c:pt idx="0">
                  <c:v>Onkaparinga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10.42'!$AB$15:$AB$33</c:f>
              <c:numCache>
                <c:formatCode>0.0%</c:formatCode>
                <c:ptCount val="19"/>
                <c:pt idx="0">
                  <c:v>1.210117428622616E-2</c:v>
                </c:pt>
                <c:pt idx="1">
                  <c:v>7.4268310558803889E-3</c:v>
                </c:pt>
                <c:pt idx="2">
                  <c:v>7.0668903402335545E-2</c:v>
                </c:pt>
                <c:pt idx="3">
                  <c:v>8.0701640091858165E-3</c:v>
                </c:pt>
                <c:pt idx="4">
                  <c:v>8.8307627160051472E-2</c:v>
                </c:pt>
                <c:pt idx="5">
                  <c:v>3.0733399566768189E-2</c:v>
                </c:pt>
                <c:pt idx="6">
                  <c:v>0.10233065685108877</c:v>
                </c:pt>
                <c:pt idx="7">
                  <c:v>6.506620629000473E-2</c:v>
                </c:pt>
                <c:pt idx="8">
                  <c:v>3.1824622550855879E-2</c:v>
                </c:pt>
                <c:pt idx="9">
                  <c:v>9.2021042687991661E-3</c:v>
                </c:pt>
                <c:pt idx="10">
                  <c:v>3.3722047590351634E-2</c:v>
                </c:pt>
                <c:pt idx="11">
                  <c:v>1.478037101581459E-2</c:v>
                </c:pt>
                <c:pt idx="12">
                  <c:v>5.2093682307529442E-2</c:v>
                </c:pt>
                <c:pt idx="13">
                  <c:v>8.893467320314663E-2</c:v>
                </c:pt>
                <c:pt idx="14">
                  <c:v>5.8404860014006743E-2</c:v>
                </c:pt>
                <c:pt idx="15">
                  <c:v>8.0872652649065943E-2</c:v>
                </c:pt>
                <c:pt idx="16">
                  <c:v>0.14285248945422563</c:v>
                </c:pt>
                <c:pt idx="17">
                  <c:v>1.6677796055310348E-2</c:v>
                </c:pt>
                <c:pt idx="18">
                  <c:v>3.8461538461538464E-2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90-4D16-A87A-0658D63F97F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90-4D16-A87A-0658D63F9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10.42'!$Z$44:$Z$60</c:f>
              <c:numCache>
                <c:formatCode>#,##0</c:formatCode>
                <c:ptCount val="17"/>
                <c:pt idx="0">
                  <c:v>45</c:v>
                </c:pt>
                <c:pt idx="1">
                  <c:v>1052</c:v>
                </c:pt>
                <c:pt idx="2">
                  <c:v>3465</c:v>
                </c:pt>
                <c:pt idx="3">
                  <c:v>5662</c:v>
                </c:pt>
                <c:pt idx="4">
                  <c:v>7074</c:v>
                </c:pt>
                <c:pt idx="5">
                  <c:v>7178</c:v>
                </c:pt>
                <c:pt idx="6">
                  <c:v>6620</c:v>
                </c:pt>
                <c:pt idx="7">
                  <c:v>6232</c:v>
                </c:pt>
                <c:pt idx="8">
                  <c:v>6529</c:v>
                </c:pt>
                <c:pt idx="9">
                  <c:v>5882</c:v>
                </c:pt>
                <c:pt idx="10">
                  <c:v>5400</c:v>
                </c:pt>
                <c:pt idx="11">
                  <c:v>4071</c:v>
                </c:pt>
                <c:pt idx="12">
                  <c:v>2037</c:v>
                </c:pt>
                <c:pt idx="13">
                  <c:v>752</c:v>
                </c:pt>
                <c:pt idx="14">
                  <c:v>227</c:v>
                </c:pt>
                <c:pt idx="15">
                  <c:v>101</c:v>
                </c:pt>
                <c:pt idx="16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40-4E3C-8FED-9F0B537A96DB}"/>
            </c:ext>
          </c:extLst>
        </c:ser>
        <c:ser>
          <c:idx val="1"/>
          <c:order val="1"/>
          <c:tx>
            <c:strRef>
              <c:f>'Table 10.42'!$S$62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10.42'!$Z$63:$Z$79</c:f>
              <c:numCache>
                <c:formatCode>#,##0</c:formatCode>
                <c:ptCount val="17"/>
                <c:pt idx="0">
                  <c:v>54</c:v>
                </c:pt>
                <c:pt idx="1">
                  <c:v>1297</c:v>
                </c:pt>
                <c:pt idx="2">
                  <c:v>4006</c:v>
                </c:pt>
                <c:pt idx="3">
                  <c:v>5808</c:v>
                </c:pt>
                <c:pt idx="4">
                  <c:v>6580</c:v>
                </c:pt>
                <c:pt idx="5">
                  <c:v>6303</c:v>
                </c:pt>
                <c:pt idx="6">
                  <c:v>5926</c:v>
                </c:pt>
                <c:pt idx="7">
                  <c:v>6008</c:v>
                </c:pt>
                <c:pt idx="8">
                  <c:v>6426</c:v>
                </c:pt>
                <c:pt idx="9">
                  <c:v>6110</c:v>
                </c:pt>
                <c:pt idx="10">
                  <c:v>5474</c:v>
                </c:pt>
                <c:pt idx="11">
                  <c:v>3869</c:v>
                </c:pt>
                <c:pt idx="12">
                  <c:v>1602</c:v>
                </c:pt>
                <c:pt idx="13">
                  <c:v>515</c:v>
                </c:pt>
                <c:pt idx="14">
                  <c:v>201</c:v>
                </c:pt>
                <c:pt idx="15">
                  <c:v>95</c:v>
                </c:pt>
                <c:pt idx="16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40-4E3C-8FED-9F0B537A96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10.42'!$Z$83:$Z$90</c:f>
              <c:numCache>
                <c:formatCode>#,##0</c:formatCode>
                <c:ptCount val="8"/>
                <c:pt idx="0">
                  <c:v>4825</c:v>
                </c:pt>
                <c:pt idx="1">
                  <c:v>5076</c:v>
                </c:pt>
                <c:pt idx="2">
                  <c:v>9776</c:v>
                </c:pt>
                <c:pt idx="3">
                  <c:v>3181</c:v>
                </c:pt>
                <c:pt idx="4">
                  <c:v>2443</c:v>
                </c:pt>
                <c:pt idx="5">
                  <c:v>2747</c:v>
                </c:pt>
                <c:pt idx="6">
                  <c:v>3962</c:v>
                </c:pt>
                <c:pt idx="7">
                  <c:v>5581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91-40B3-8D82-F6C4D6D3C30E}"/>
            </c:ext>
          </c:extLst>
        </c:ser>
        <c:ser>
          <c:idx val="1"/>
          <c:order val="1"/>
          <c:tx>
            <c:strRef>
              <c:f>'Table 10.42'!$S$92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10.42'!$Z$93:$Z$100</c:f>
              <c:numCache>
                <c:formatCode>#,##0</c:formatCode>
                <c:ptCount val="8"/>
                <c:pt idx="0">
                  <c:v>3565</c:v>
                </c:pt>
                <c:pt idx="1">
                  <c:v>7945</c:v>
                </c:pt>
                <c:pt idx="2">
                  <c:v>1677</c:v>
                </c:pt>
                <c:pt idx="3">
                  <c:v>8403</c:v>
                </c:pt>
                <c:pt idx="4">
                  <c:v>8573</c:v>
                </c:pt>
                <c:pt idx="5">
                  <c:v>5132</c:v>
                </c:pt>
                <c:pt idx="6">
                  <c:v>294</c:v>
                </c:pt>
                <c:pt idx="7">
                  <c:v>2527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91-40B3-8D82-F6C4D6D3C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10.5'!$S$1</c:f>
              <c:strCache>
                <c:ptCount val="1"/>
                <c:pt idx="0">
                  <c:v>Anangu Pitjantjatjara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10.5'!$AB$15:$AB$33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3.0534351145038167E-2</c:v>
                </c:pt>
                <c:pt idx="5">
                  <c:v>2.5445292620865138E-2</c:v>
                </c:pt>
                <c:pt idx="6">
                  <c:v>8.6513994910941472E-2</c:v>
                </c:pt>
                <c:pt idx="7">
                  <c:v>2.7989821882951654E-2</c:v>
                </c:pt>
                <c:pt idx="8">
                  <c:v>0</c:v>
                </c:pt>
                <c:pt idx="9">
                  <c:v>0</c:v>
                </c:pt>
                <c:pt idx="10">
                  <c:v>0.12468193384223919</c:v>
                </c:pt>
                <c:pt idx="11">
                  <c:v>1.7811704834605598E-2</c:v>
                </c:pt>
                <c:pt idx="12">
                  <c:v>0</c:v>
                </c:pt>
                <c:pt idx="13">
                  <c:v>6.3613231552162849E-2</c:v>
                </c:pt>
                <c:pt idx="14">
                  <c:v>2.7989821882951654E-2</c:v>
                </c:pt>
                <c:pt idx="15">
                  <c:v>0.21882951653944022</c:v>
                </c:pt>
                <c:pt idx="16">
                  <c:v>0.14503816793893129</c:v>
                </c:pt>
                <c:pt idx="17">
                  <c:v>0</c:v>
                </c:pt>
                <c:pt idx="18">
                  <c:v>0.15521628498727735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61-463C-B78B-EFF6F0E440C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61-463C-B78B-EFF6F0E44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10.42'!$S$1</c:f>
              <c:strCache>
                <c:ptCount val="1"/>
                <c:pt idx="0">
                  <c:v>Onkaparinga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10.42'!$T$8:$Z$8</c:f>
              <c:numCache>
                <c:formatCode>#,##0</c:formatCode>
                <c:ptCount val="7"/>
                <c:pt idx="0">
                  <c:v>37959</c:v>
                </c:pt>
                <c:pt idx="1">
                  <c:v>39522.5</c:v>
                </c:pt>
                <c:pt idx="2">
                  <c:v>39735.57</c:v>
                </c:pt>
                <c:pt idx="3">
                  <c:v>40680.769999999997</c:v>
                </c:pt>
                <c:pt idx="4">
                  <c:v>42425.42</c:v>
                </c:pt>
                <c:pt idx="5">
                  <c:v>42961.47</c:v>
                </c:pt>
                <c:pt idx="6">
                  <c:v>44401.42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2C-42C4-B50F-C6A0CA31B18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2C-42C4-B50F-C6A0CA31B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10.43'!$U$4:$Y$4</c:f>
              <c:numCache>
                <c:formatCode>#,##0</c:formatCode>
                <c:ptCount val="5"/>
                <c:pt idx="0">
                  <c:v>701</c:v>
                </c:pt>
                <c:pt idx="1">
                  <c:v>666</c:v>
                </c:pt>
                <c:pt idx="2">
                  <c:v>710</c:v>
                </c:pt>
                <c:pt idx="3">
                  <c:v>587</c:v>
                </c:pt>
                <c:pt idx="4">
                  <c:v>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C6-4E2A-8C65-21F42F2423C9}"/>
            </c:ext>
          </c:extLst>
        </c:ser>
        <c:ser>
          <c:idx val="1"/>
          <c:order val="1"/>
          <c:tx>
            <c:strRef>
              <c:f>'Table 10.43'!$S$7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10.43'!$U$7:$Y$7</c:f>
              <c:numCache>
                <c:formatCode>#,##0</c:formatCode>
                <c:ptCount val="5"/>
                <c:pt idx="0">
                  <c:v>386</c:v>
                </c:pt>
                <c:pt idx="1">
                  <c:v>386</c:v>
                </c:pt>
                <c:pt idx="2">
                  <c:v>399</c:v>
                </c:pt>
                <c:pt idx="3">
                  <c:v>354</c:v>
                </c:pt>
                <c:pt idx="4">
                  <c:v>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C6-4E2A-8C65-21F42F2423C9}"/>
            </c:ext>
          </c:extLst>
        </c:ser>
        <c:ser>
          <c:idx val="2"/>
          <c:order val="2"/>
          <c:tx>
            <c:strRef>
              <c:f>'Table 10.43'!$S$11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10.43'!$U$11:$Y$11</c:f>
              <c:numCache>
                <c:formatCode>#,##0</c:formatCode>
                <c:ptCount val="5"/>
                <c:pt idx="0">
                  <c:v>536</c:v>
                </c:pt>
                <c:pt idx="1">
                  <c:v>505</c:v>
                </c:pt>
                <c:pt idx="2">
                  <c:v>541</c:v>
                </c:pt>
                <c:pt idx="3">
                  <c:v>438</c:v>
                </c:pt>
                <c:pt idx="4">
                  <c:v>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C6-4E2A-8C65-21F42F2423C9}"/>
            </c:ext>
          </c:extLst>
        </c:ser>
        <c:ser>
          <c:idx val="3"/>
          <c:order val="3"/>
          <c:tx>
            <c:strRef>
              <c:f>'Table 10.43'!$S$12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10.43'!$U$12:$Y$12</c:f>
              <c:numCache>
                <c:formatCode>#,##0</c:formatCode>
                <c:ptCount val="5"/>
                <c:pt idx="0">
                  <c:v>165</c:v>
                </c:pt>
                <c:pt idx="1">
                  <c:v>164</c:v>
                </c:pt>
                <c:pt idx="2">
                  <c:v>165</c:v>
                </c:pt>
                <c:pt idx="3">
                  <c:v>147</c:v>
                </c:pt>
                <c:pt idx="4">
                  <c:v>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C6-4E2A-8C65-21F42F242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10.43'!$S$1</c:f>
              <c:strCache>
                <c:ptCount val="1"/>
                <c:pt idx="0">
                  <c:v>Orroroo/Carrieton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10.43'!$AB$15:$AB$33</c:f>
              <c:numCache>
                <c:formatCode>0.0%</c:formatCode>
                <c:ptCount val="19"/>
                <c:pt idx="0">
                  <c:v>0.26834611171960571</c:v>
                </c:pt>
                <c:pt idx="1">
                  <c:v>1.7524644030668127E-2</c:v>
                </c:pt>
                <c:pt idx="2">
                  <c:v>4.6002190580503831E-2</c:v>
                </c:pt>
                <c:pt idx="3">
                  <c:v>0</c:v>
                </c:pt>
                <c:pt idx="4">
                  <c:v>5.4764512595837894E-2</c:v>
                </c:pt>
                <c:pt idx="5">
                  <c:v>1.7524644030668127E-2</c:v>
                </c:pt>
                <c:pt idx="6">
                  <c:v>5.257393209200438E-2</c:v>
                </c:pt>
                <c:pt idx="7">
                  <c:v>3.614457831325301E-2</c:v>
                </c:pt>
                <c:pt idx="8">
                  <c:v>2.3001095290251915E-2</c:v>
                </c:pt>
                <c:pt idx="9">
                  <c:v>0</c:v>
                </c:pt>
                <c:pt idx="10">
                  <c:v>5.4764512595837896E-3</c:v>
                </c:pt>
                <c:pt idx="11">
                  <c:v>1.7524644030668127E-2</c:v>
                </c:pt>
                <c:pt idx="12">
                  <c:v>9.8576122672508221E-3</c:v>
                </c:pt>
                <c:pt idx="13">
                  <c:v>3.1763417305585982E-2</c:v>
                </c:pt>
                <c:pt idx="14">
                  <c:v>2.628696604600219E-2</c:v>
                </c:pt>
                <c:pt idx="15">
                  <c:v>6.6812705366922229E-2</c:v>
                </c:pt>
                <c:pt idx="16">
                  <c:v>0.10624315443592552</c:v>
                </c:pt>
                <c:pt idx="17">
                  <c:v>7.6670317634173054E-3</c:v>
                </c:pt>
                <c:pt idx="18">
                  <c:v>2.4096385542168676E-2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A1-40AA-BC86-A4EE2C84DDE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A1-40AA-BC86-A4EE2C84D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10.43'!$Y$44:$Y$60</c:f>
              <c:numCache>
                <c:formatCode>#,##0</c:formatCode>
                <c:ptCount val="17"/>
                <c:pt idx="0">
                  <c:v>0</c:v>
                </c:pt>
                <c:pt idx="1">
                  <c:v>7</c:v>
                </c:pt>
                <c:pt idx="2">
                  <c:v>17</c:v>
                </c:pt>
                <c:pt idx="3">
                  <c:v>30</c:v>
                </c:pt>
                <c:pt idx="4">
                  <c:v>33</c:v>
                </c:pt>
                <c:pt idx="5">
                  <c:v>42</c:v>
                </c:pt>
                <c:pt idx="6">
                  <c:v>48</c:v>
                </c:pt>
                <c:pt idx="7">
                  <c:v>32</c:v>
                </c:pt>
                <c:pt idx="8">
                  <c:v>26</c:v>
                </c:pt>
                <c:pt idx="9">
                  <c:v>35</c:v>
                </c:pt>
                <c:pt idx="10">
                  <c:v>50</c:v>
                </c:pt>
                <c:pt idx="11">
                  <c:v>51</c:v>
                </c:pt>
                <c:pt idx="12">
                  <c:v>22</c:v>
                </c:pt>
                <c:pt idx="13">
                  <c:v>11</c:v>
                </c:pt>
                <c:pt idx="14">
                  <c:v>6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01-4B50-94CD-78E6AF34E579}"/>
            </c:ext>
          </c:extLst>
        </c:ser>
        <c:ser>
          <c:idx val="1"/>
          <c:order val="1"/>
          <c:tx>
            <c:strRef>
              <c:f>'Table 10.43'!$S$62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10.43'!$Y$63:$Y$79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6</c:v>
                </c:pt>
                <c:pt idx="3">
                  <c:v>36</c:v>
                </c:pt>
                <c:pt idx="4">
                  <c:v>31</c:v>
                </c:pt>
                <c:pt idx="5">
                  <c:v>35</c:v>
                </c:pt>
                <c:pt idx="6">
                  <c:v>22</c:v>
                </c:pt>
                <c:pt idx="7">
                  <c:v>25</c:v>
                </c:pt>
                <c:pt idx="8">
                  <c:v>32</c:v>
                </c:pt>
                <c:pt idx="9">
                  <c:v>46</c:v>
                </c:pt>
                <c:pt idx="10">
                  <c:v>37</c:v>
                </c:pt>
                <c:pt idx="11">
                  <c:v>23</c:v>
                </c:pt>
                <c:pt idx="12">
                  <c:v>8</c:v>
                </c:pt>
                <c:pt idx="13">
                  <c:v>10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01-4B50-94CD-78E6AF34E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10.43'!$Y$83:$Y$90</c:f>
              <c:numCache>
                <c:formatCode>#,##0</c:formatCode>
                <c:ptCount val="8"/>
                <c:pt idx="0">
                  <c:v>20</c:v>
                </c:pt>
                <c:pt idx="1">
                  <c:v>13</c:v>
                </c:pt>
                <c:pt idx="2">
                  <c:v>41</c:v>
                </c:pt>
                <c:pt idx="3">
                  <c:v>10</c:v>
                </c:pt>
                <c:pt idx="4">
                  <c:v>0</c:v>
                </c:pt>
                <c:pt idx="5">
                  <c:v>7</c:v>
                </c:pt>
                <c:pt idx="6">
                  <c:v>16</c:v>
                </c:pt>
                <c:pt idx="7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D5-4F27-8BF8-C04E88B1FB75}"/>
            </c:ext>
          </c:extLst>
        </c:ser>
        <c:ser>
          <c:idx val="1"/>
          <c:order val="1"/>
          <c:tx>
            <c:strRef>
              <c:f>'Table 10.43'!$S$92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10.43'!$Y$93:$Y$100</c:f>
              <c:numCache>
                <c:formatCode>#,##0</c:formatCode>
                <c:ptCount val="8"/>
                <c:pt idx="0">
                  <c:v>11</c:v>
                </c:pt>
                <c:pt idx="1">
                  <c:v>46</c:v>
                </c:pt>
                <c:pt idx="2">
                  <c:v>3</c:v>
                </c:pt>
                <c:pt idx="3">
                  <c:v>32</c:v>
                </c:pt>
                <c:pt idx="4">
                  <c:v>20</c:v>
                </c:pt>
                <c:pt idx="5">
                  <c:v>8</c:v>
                </c:pt>
                <c:pt idx="6">
                  <c:v>0</c:v>
                </c:pt>
                <c:pt idx="7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D5-4F27-8BF8-C04E88B1F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10.43'!$S$1</c:f>
              <c:strCache>
                <c:ptCount val="1"/>
                <c:pt idx="0">
                  <c:v>Orroroo/Carrieton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10.43'!$U$8:$Y$8</c:f>
              <c:numCache>
                <c:formatCode>#,##0</c:formatCode>
                <c:ptCount val="5"/>
                <c:pt idx="0">
                  <c:v>20640</c:v>
                </c:pt>
                <c:pt idx="1">
                  <c:v>22074</c:v>
                </c:pt>
                <c:pt idx="2">
                  <c:v>21400</c:v>
                </c:pt>
                <c:pt idx="3">
                  <c:v>20180.5</c:v>
                </c:pt>
                <c:pt idx="4">
                  <c:v>23480.07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B2-4098-9A5B-90FC272FA64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B2-4098-9A5B-90FC272FA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10.43'!$T$4:$Z$4</c:f>
              <c:numCache>
                <c:formatCode>#,##0</c:formatCode>
                <c:ptCount val="7"/>
                <c:pt idx="0">
                  <c:v>616</c:v>
                </c:pt>
                <c:pt idx="1">
                  <c:v>701</c:v>
                </c:pt>
                <c:pt idx="2">
                  <c:v>666</c:v>
                </c:pt>
                <c:pt idx="3">
                  <c:v>710</c:v>
                </c:pt>
                <c:pt idx="4">
                  <c:v>587</c:v>
                </c:pt>
                <c:pt idx="5">
                  <c:v>740</c:v>
                </c:pt>
                <c:pt idx="6">
                  <c:v>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57-4708-B76F-B18964B41F23}"/>
            </c:ext>
          </c:extLst>
        </c:ser>
        <c:ser>
          <c:idx val="1"/>
          <c:order val="1"/>
          <c:tx>
            <c:strRef>
              <c:f>'Table 10.43'!$S$7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10.43'!$T$7:$Z$7</c:f>
              <c:numCache>
                <c:formatCode>#,##0</c:formatCode>
                <c:ptCount val="7"/>
                <c:pt idx="0">
                  <c:v>372</c:v>
                </c:pt>
                <c:pt idx="1">
                  <c:v>386</c:v>
                </c:pt>
                <c:pt idx="2">
                  <c:v>386</c:v>
                </c:pt>
                <c:pt idx="3">
                  <c:v>399</c:v>
                </c:pt>
                <c:pt idx="4">
                  <c:v>354</c:v>
                </c:pt>
                <c:pt idx="5">
                  <c:v>424</c:v>
                </c:pt>
                <c:pt idx="6">
                  <c:v>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57-4708-B76F-B18964B41F23}"/>
            </c:ext>
          </c:extLst>
        </c:ser>
        <c:ser>
          <c:idx val="2"/>
          <c:order val="2"/>
          <c:tx>
            <c:strRef>
              <c:f>'Table 10.43'!$S$11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10.43'!$T$11:$Z$11</c:f>
              <c:numCache>
                <c:formatCode>#,##0</c:formatCode>
                <c:ptCount val="7"/>
                <c:pt idx="0">
                  <c:v>457</c:v>
                </c:pt>
                <c:pt idx="1">
                  <c:v>536</c:v>
                </c:pt>
                <c:pt idx="2">
                  <c:v>505</c:v>
                </c:pt>
                <c:pt idx="3">
                  <c:v>541</c:v>
                </c:pt>
                <c:pt idx="4">
                  <c:v>438</c:v>
                </c:pt>
                <c:pt idx="5">
                  <c:v>556</c:v>
                </c:pt>
                <c:pt idx="6">
                  <c:v>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57-4708-B76F-B18964B41F23}"/>
            </c:ext>
          </c:extLst>
        </c:ser>
        <c:ser>
          <c:idx val="3"/>
          <c:order val="3"/>
          <c:tx>
            <c:strRef>
              <c:f>'Table 10.43'!$S$12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10.43'!$T$12:$Z$12</c:f>
              <c:numCache>
                <c:formatCode>#,##0</c:formatCode>
                <c:ptCount val="7"/>
                <c:pt idx="0">
                  <c:v>158</c:v>
                </c:pt>
                <c:pt idx="1">
                  <c:v>165</c:v>
                </c:pt>
                <c:pt idx="2">
                  <c:v>164</c:v>
                </c:pt>
                <c:pt idx="3">
                  <c:v>165</c:v>
                </c:pt>
                <c:pt idx="4">
                  <c:v>147</c:v>
                </c:pt>
                <c:pt idx="5">
                  <c:v>184</c:v>
                </c:pt>
                <c:pt idx="6">
                  <c:v>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57-4708-B76F-B18964B41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10.43'!$S$1</c:f>
              <c:strCache>
                <c:ptCount val="1"/>
                <c:pt idx="0">
                  <c:v>Orroroo/Carrieton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10.43'!$AB$15:$AB$33</c:f>
              <c:numCache>
                <c:formatCode>0.0%</c:formatCode>
                <c:ptCount val="19"/>
                <c:pt idx="0">
                  <c:v>0.26834611171960571</c:v>
                </c:pt>
                <c:pt idx="1">
                  <c:v>1.7524644030668127E-2</c:v>
                </c:pt>
                <c:pt idx="2">
                  <c:v>4.6002190580503831E-2</c:v>
                </c:pt>
                <c:pt idx="3">
                  <c:v>0</c:v>
                </c:pt>
                <c:pt idx="4">
                  <c:v>5.4764512595837894E-2</c:v>
                </c:pt>
                <c:pt idx="5">
                  <c:v>1.7524644030668127E-2</c:v>
                </c:pt>
                <c:pt idx="6">
                  <c:v>5.257393209200438E-2</c:v>
                </c:pt>
                <c:pt idx="7">
                  <c:v>3.614457831325301E-2</c:v>
                </c:pt>
                <c:pt idx="8">
                  <c:v>2.3001095290251915E-2</c:v>
                </c:pt>
                <c:pt idx="9">
                  <c:v>0</c:v>
                </c:pt>
                <c:pt idx="10">
                  <c:v>5.4764512595837896E-3</c:v>
                </c:pt>
                <c:pt idx="11">
                  <c:v>1.7524644030668127E-2</c:v>
                </c:pt>
                <c:pt idx="12">
                  <c:v>9.8576122672508221E-3</c:v>
                </c:pt>
                <c:pt idx="13">
                  <c:v>3.1763417305585982E-2</c:v>
                </c:pt>
                <c:pt idx="14">
                  <c:v>2.628696604600219E-2</c:v>
                </c:pt>
                <c:pt idx="15">
                  <c:v>6.6812705366922229E-2</c:v>
                </c:pt>
                <c:pt idx="16">
                  <c:v>0.10624315443592552</c:v>
                </c:pt>
                <c:pt idx="17">
                  <c:v>7.6670317634173054E-3</c:v>
                </c:pt>
                <c:pt idx="18">
                  <c:v>2.4096385542168676E-2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4D-46D4-ABEB-1699CF1B65E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4D-46D4-ABEB-1699CF1B6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10.43'!$Z$44:$Z$60</c:f>
              <c:numCache>
                <c:formatCode>#,##0</c:formatCode>
                <c:ptCount val="17"/>
                <c:pt idx="0">
                  <c:v>0</c:v>
                </c:pt>
                <c:pt idx="1">
                  <c:v>18</c:v>
                </c:pt>
                <c:pt idx="2">
                  <c:v>30</c:v>
                </c:pt>
                <c:pt idx="3">
                  <c:v>63</c:v>
                </c:pt>
                <c:pt idx="4">
                  <c:v>34</c:v>
                </c:pt>
                <c:pt idx="5">
                  <c:v>41</c:v>
                </c:pt>
                <c:pt idx="6">
                  <c:v>46</c:v>
                </c:pt>
                <c:pt idx="7">
                  <c:v>24</c:v>
                </c:pt>
                <c:pt idx="8">
                  <c:v>21</c:v>
                </c:pt>
                <c:pt idx="9">
                  <c:v>28</c:v>
                </c:pt>
                <c:pt idx="10">
                  <c:v>64</c:v>
                </c:pt>
                <c:pt idx="11">
                  <c:v>45</c:v>
                </c:pt>
                <c:pt idx="12">
                  <c:v>32</c:v>
                </c:pt>
                <c:pt idx="13">
                  <c:v>9</c:v>
                </c:pt>
                <c:pt idx="14">
                  <c:v>9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76-4355-A060-6D6E7B5E5C7E}"/>
            </c:ext>
          </c:extLst>
        </c:ser>
        <c:ser>
          <c:idx val="1"/>
          <c:order val="1"/>
          <c:tx>
            <c:strRef>
              <c:f>'Table 10.43'!$S$62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10.43'!$Z$63:$Z$79</c:f>
              <c:numCache>
                <c:formatCode>#,##0</c:formatCode>
                <c:ptCount val="17"/>
                <c:pt idx="0">
                  <c:v>0</c:v>
                </c:pt>
                <c:pt idx="1">
                  <c:v>15</c:v>
                </c:pt>
                <c:pt idx="2">
                  <c:v>21</c:v>
                </c:pt>
                <c:pt idx="3">
                  <c:v>28</c:v>
                </c:pt>
                <c:pt idx="4">
                  <c:v>29</c:v>
                </c:pt>
                <c:pt idx="5">
                  <c:v>28</c:v>
                </c:pt>
                <c:pt idx="6">
                  <c:v>27</c:v>
                </c:pt>
                <c:pt idx="7">
                  <c:v>20</c:v>
                </c:pt>
                <c:pt idx="8">
                  <c:v>36</c:v>
                </c:pt>
                <c:pt idx="9">
                  <c:v>46</c:v>
                </c:pt>
                <c:pt idx="10">
                  <c:v>38</c:v>
                </c:pt>
                <c:pt idx="11">
                  <c:v>40</c:v>
                </c:pt>
                <c:pt idx="12">
                  <c:v>22</c:v>
                </c:pt>
                <c:pt idx="13">
                  <c:v>6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76-4355-A060-6D6E7B5E5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10.43'!$Z$83:$Z$90</c:f>
              <c:numCache>
                <c:formatCode>#,##0</c:formatCode>
                <c:ptCount val="8"/>
                <c:pt idx="0">
                  <c:v>21</c:v>
                </c:pt>
                <c:pt idx="1">
                  <c:v>21</c:v>
                </c:pt>
                <c:pt idx="2">
                  <c:v>41</c:v>
                </c:pt>
                <c:pt idx="3">
                  <c:v>8</c:v>
                </c:pt>
                <c:pt idx="4">
                  <c:v>0</c:v>
                </c:pt>
                <c:pt idx="5">
                  <c:v>11</c:v>
                </c:pt>
                <c:pt idx="6">
                  <c:v>17</c:v>
                </c:pt>
                <c:pt idx="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AF-4411-A008-BCA4C90239EE}"/>
            </c:ext>
          </c:extLst>
        </c:ser>
        <c:ser>
          <c:idx val="1"/>
          <c:order val="1"/>
          <c:tx>
            <c:strRef>
              <c:f>'Table 10.43'!$S$92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10.43'!$Z$93:$Z$100</c:f>
              <c:numCache>
                <c:formatCode>#,##0</c:formatCode>
                <c:ptCount val="8"/>
                <c:pt idx="0">
                  <c:v>16</c:v>
                </c:pt>
                <c:pt idx="1">
                  <c:v>62</c:v>
                </c:pt>
                <c:pt idx="2">
                  <c:v>3</c:v>
                </c:pt>
                <c:pt idx="3">
                  <c:v>32</c:v>
                </c:pt>
                <c:pt idx="4">
                  <c:v>24</c:v>
                </c:pt>
                <c:pt idx="5">
                  <c:v>9</c:v>
                </c:pt>
                <c:pt idx="6">
                  <c:v>0</c:v>
                </c:pt>
                <c:pt idx="7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AF-4411-A008-BCA4C9023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19</c:v>
                </c:pt>
                <c:pt idx="4">
                  <c:v>26</c:v>
                </c:pt>
                <c:pt idx="5">
                  <c:v>22</c:v>
                </c:pt>
                <c:pt idx="6">
                  <c:v>12</c:v>
                </c:pt>
                <c:pt idx="7">
                  <c:v>16</c:v>
                </c:pt>
                <c:pt idx="8">
                  <c:v>14</c:v>
                </c:pt>
                <c:pt idx="9">
                  <c:v>6</c:v>
                </c:pt>
                <c:pt idx="10">
                  <c:v>5</c:v>
                </c:pt>
                <c:pt idx="11">
                  <c:v>7</c:v>
                </c:pt>
                <c:pt idx="12">
                  <c:v>8</c:v>
                </c:pt>
                <c:pt idx="13">
                  <c:v>0</c:v>
                </c:pt>
                <c:pt idx="14">
                  <c:v>0</c:v>
                </c:pt>
                <c:pt idx="15">
                  <c:v>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5F-489D-882C-896668E90DC4}"/>
            </c:ext>
          </c:extLst>
        </c:ser>
        <c:ser>
          <c:idx val="1"/>
          <c:order val="1"/>
          <c:tx>
            <c:strRef>
              <c:f>'Table 10.5'!$S$62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</c:v>
                </c:pt>
                <c:pt idx="4">
                  <c:v>27</c:v>
                </c:pt>
                <c:pt idx="5">
                  <c:v>17</c:v>
                </c:pt>
                <c:pt idx="6">
                  <c:v>17</c:v>
                </c:pt>
                <c:pt idx="7">
                  <c:v>11</c:v>
                </c:pt>
                <c:pt idx="8">
                  <c:v>20</c:v>
                </c:pt>
                <c:pt idx="9">
                  <c:v>22</c:v>
                </c:pt>
                <c:pt idx="10">
                  <c:v>6</c:v>
                </c:pt>
                <c:pt idx="11">
                  <c:v>10</c:v>
                </c:pt>
                <c:pt idx="12">
                  <c:v>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5F-489D-882C-896668E90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10.43'!$S$1</c:f>
              <c:strCache>
                <c:ptCount val="1"/>
                <c:pt idx="0">
                  <c:v>Orroroo/Carrieton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10.43'!$T$8:$Z$8</c:f>
              <c:numCache>
                <c:formatCode>#,##0</c:formatCode>
                <c:ptCount val="7"/>
                <c:pt idx="0">
                  <c:v>18199.53</c:v>
                </c:pt>
                <c:pt idx="1">
                  <c:v>20640</c:v>
                </c:pt>
                <c:pt idx="2">
                  <c:v>22074</c:v>
                </c:pt>
                <c:pt idx="3">
                  <c:v>21400</c:v>
                </c:pt>
                <c:pt idx="4">
                  <c:v>20180.5</c:v>
                </c:pt>
                <c:pt idx="5">
                  <c:v>23480.07</c:v>
                </c:pt>
                <c:pt idx="6">
                  <c:v>25079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B8-40E0-87E5-7C02E749448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B8-40E0-87E5-7C02E7494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10.44'!$U$4:$Y$4</c:f>
              <c:numCache>
                <c:formatCode>#,##0</c:formatCode>
                <c:ptCount val="5"/>
                <c:pt idx="0">
                  <c:v>892</c:v>
                </c:pt>
                <c:pt idx="1">
                  <c:v>856</c:v>
                </c:pt>
                <c:pt idx="2">
                  <c:v>889</c:v>
                </c:pt>
                <c:pt idx="3">
                  <c:v>869</c:v>
                </c:pt>
                <c:pt idx="4">
                  <c:v>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E9-4D32-8604-6AEB6FE00DD7}"/>
            </c:ext>
          </c:extLst>
        </c:ser>
        <c:ser>
          <c:idx val="1"/>
          <c:order val="1"/>
          <c:tx>
            <c:strRef>
              <c:f>'Table 10.44'!$S$7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10.44'!$U$7:$Y$7</c:f>
              <c:numCache>
                <c:formatCode>#,##0</c:formatCode>
                <c:ptCount val="5"/>
                <c:pt idx="0">
                  <c:v>620</c:v>
                </c:pt>
                <c:pt idx="1">
                  <c:v>592</c:v>
                </c:pt>
                <c:pt idx="2">
                  <c:v>611</c:v>
                </c:pt>
                <c:pt idx="3">
                  <c:v>593</c:v>
                </c:pt>
                <c:pt idx="4">
                  <c:v>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E9-4D32-8604-6AEB6FE00DD7}"/>
            </c:ext>
          </c:extLst>
        </c:ser>
        <c:ser>
          <c:idx val="2"/>
          <c:order val="2"/>
          <c:tx>
            <c:strRef>
              <c:f>'Table 10.44'!$S$11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10.44'!$U$11:$Y$11</c:f>
              <c:numCache>
                <c:formatCode>#,##0</c:formatCode>
                <c:ptCount val="5"/>
                <c:pt idx="0">
                  <c:v>750</c:v>
                </c:pt>
                <c:pt idx="1">
                  <c:v>723</c:v>
                </c:pt>
                <c:pt idx="2">
                  <c:v>758</c:v>
                </c:pt>
                <c:pt idx="3">
                  <c:v>751</c:v>
                </c:pt>
                <c:pt idx="4">
                  <c:v>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E9-4D32-8604-6AEB6FE00DD7}"/>
            </c:ext>
          </c:extLst>
        </c:ser>
        <c:ser>
          <c:idx val="3"/>
          <c:order val="3"/>
          <c:tx>
            <c:strRef>
              <c:f>'Table 10.44'!$S$12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10.44'!$U$12:$Y$12</c:f>
              <c:numCache>
                <c:formatCode>#,##0</c:formatCode>
                <c:ptCount val="5"/>
                <c:pt idx="0">
                  <c:v>137</c:v>
                </c:pt>
                <c:pt idx="1">
                  <c:v>130</c:v>
                </c:pt>
                <c:pt idx="2">
                  <c:v>125</c:v>
                </c:pt>
                <c:pt idx="3">
                  <c:v>117</c:v>
                </c:pt>
                <c:pt idx="4">
                  <c:v>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E9-4D32-8604-6AEB6FE00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10.44'!$S$1</c:f>
              <c:strCache>
                <c:ptCount val="1"/>
                <c:pt idx="0">
                  <c:v>Peterborough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10.44'!$AB$15:$AB$33</c:f>
              <c:numCache>
                <c:formatCode>0.0%</c:formatCode>
                <c:ptCount val="19"/>
                <c:pt idx="0">
                  <c:v>0.16441207075962538</c:v>
                </c:pt>
                <c:pt idx="1">
                  <c:v>1.7689906347554629E-2</c:v>
                </c:pt>
                <c:pt idx="2">
                  <c:v>0.1186264308012487</c:v>
                </c:pt>
                <c:pt idx="3">
                  <c:v>7.2840790842872011E-3</c:v>
                </c:pt>
                <c:pt idx="4">
                  <c:v>4.4745057232049947E-2</c:v>
                </c:pt>
                <c:pt idx="5">
                  <c:v>1.5608740894901144E-2</c:v>
                </c:pt>
                <c:pt idx="6">
                  <c:v>7.7003121748178985E-2</c:v>
                </c:pt>
                <c:pt idx="7">
                  <c:v>8.7408949011446413E-2</c:v>
                </c:pt>
                <c:pt idx="8">
                  <c:v>3.9542143600416232E-2</c:v>
                </c:pt>
                <c:pt idx="9">
                  <c:v>4.1623309053069723E-3</c:v>
                </c:pt>
                <c:pt idx="10">
                  <c:v>1.2486992715920915E-2</c:v>
                </c:pt>
                <c:pt idx="11">
                  <c:v>8.3246618106139446E-3</c:v>
                </c:pt>
                <c:pt idx="12">
                  <c:v>1.5608740894901144E-2</c:v>
                </c:pt>
                <c:pt idx="13">
                  <c:v>5.8272632674297609E-2</c:v>
                </c:pt>
                <c:pt idx="14">
                  <c:v>4.0582726326742979E-2</c:v>
                </c:pt>
                <c:pt idx="15">
                  <c:v>4.6826222684703434E-2</c:v>
                </c:pt>
                <c:pt idx="16">
                  <c:v>9.3652445369406867E-2</c:v>
                </c:pt>
                <c:pt idx="17">
                  <c:v>0</c:v>
                </c:pt>
                <c:pt idx="18">
                  <c:v>2.9136316337148804E-2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9-4EBF-9D41-79993B1DE60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09-4EBF-9D41-79993B1DE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10.44'!$Y$44:$Y$60</c:f>
              <c:numCache>
                <c:formatCode>#,##0</c:formatCode>
                <c:ptCount val="17"/>
                <c:pt idx="0">
                  <c:v>0</c:v>
                </c:pt>
                <c:pt idx="1">
                  <c:v>10</c:v>
                </c:pt>
                <c:pt idx="2">
                  <c:v>45</c:v>
                </c:pt>
                <c:pt idx="3">
                  <c:v>41</c:v>
                </c:pt>
                <c:pt idx="4">
                  <c:v>42</c:v>
                </c:pt>
                <c:pt idx="5">
                  <c:v>41</c:v>
                </c:pt>
                <c:pt idx="6">
                  <c:v>25</c:v>
                </c:pt>
                <c:pt idx="7">
                  <c:v>37</c:v>
                </c:pt>
                <c:pt idx="8">
                  <c:v>34</c:v>
                </c:pt>
                <c:pt idx="9">
                  <c:v>48</c:v>
                </c:pt>
                <c:pt idx="10">
                  <c:v>58</c:v>
                </c:pt>
                <c:pt idx="11">
                  <c:v>51</c:v>
                </c:pt>
                <c:pt idx="12">
                  <c:v>34</c:v>
                </c:pt>
                <c:pt idx="13">
                  <c:v>14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86-44CB-943C-AE85BCEA28EC}"/>
            </c:ext>
          </c:extLst>
        </c:ser>
        <c:ser>
          <c:idx val="1"/>
          <c:order val="1"/>
          <c:tx>
            <c:strRef>
              <c:f>'Table 10.44'!$S$62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10.44'!$Y$63:$Y$79</c:f>
              <c:numCache>
                <c:formatCode>#,##0</c:formatCode>
                <c:ptCount val="17"/>
                <c:pt idx="0">
                  <c:v>0</c:v>
                </c:pt>
                <c:pt idx="1">
                  <c:v>15</c:v>
                </c:pt>
                <c:pt idx="2">
                  <c:v>18</c:v>
                </c:pt>
                <c:pt idx="3">
                  <c:v>26</c:v>
                </c:pt>
                <c:pt idx="4">
                  <c:v>24</c:v>
                </c:pt>
                <c:pt idx="5">
                  <c:v>37</c:v>
                </c:pt>
                <c:pt idx="6">
                  <c:v>36</c:v>
                </c:pt>
                <c:pt idx="7">
                  <c:v>32</c:v>
                </c:pt>
                <c:pt idx="8">
                  <c:v>41</c:v>
                </c:pt>
                <c:pt idx="9">
                  <c:v>46</c:v>
                </c:pt>
                <c:pt idx="10">
                  <c:v>76</c:v>
                </c:pt>
                <c:pt idx="11">
                  <c:v>46</c:v>
                </c:pt>
                <c:pt idx="12">
                  <c:v>21</c:v>
                </c:pt>
                <c:pt idx="13">
                  <c:v>0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86-44CB-943C-AE85BCEA2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10.44'!$Y$83:$Y$90</c:f>
              <c:numCache>
                <c:formatCode>#,##0</c:formatCode>
                <c:ptCount val="8"/>
                <c:pt idx="0">
                  <c:v>14</c:v>
                </c:pt>
                <c:pt idx="1">
                  <c:v>6</c:v>
                </c:pt>
                <c:pt idx="2">
                  <c:v>40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43</c:v>
                </c:pt>
                <c:pt idx="7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92-4DF1-BBB5-4140D803B07C}"/>
            </c:ext>
          </c:extLst>
        </c:ser>
        <c:ser>
          <c:idx val="1"/>
          <c:order val="1"/>
          <c:tx>
            <c:strRef>
              <c:f>'Table 10.44'!$S$92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10.44'!$Y$93:$Y$100</c:f>
              <c:numCache>
                <c:formatCode>#,##0</c:formatCode>
                <c:ptCount val="8"/>
                <c:pt idx="0">
                  <c:v>11</c:v>
                </c:pt>
                <c:pt idx="1">
                  <c:v>37</c:v>
                </c:pt>
                <c:pt idx="2">
                  <c:v>11</c:v>
                </c:pt>
                <c:pt idx="3">
                  <c:v>50</c:v>
                </c:pt>
                <c:pt idx="4">
                  <c:v>26</c:v>
                </c:pt>
                <c:pt idx="5">
                  <c:v>34</c:v>
                </c:pt>
                <c:pt idx="6">
                  <c:v>0</c:v>
                </c:pt>
                <c:pt idx="7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92-4DF1-BBB5-4140D803B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10.44'!$S$1</c:f>
              <c:strCache>
                <c:ptCount val="1"/>
                <c:pt idx="0">
                  <c:v>Peterborough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10.44'!$U$8:$Y$8</c:f>
              <c:numCache>
                <c:formatCode>#,##0</c:formatCode>
                <c:ptCount val="5"/>
                <c:pt idx="0">
                  <c:v>26365.88</c:v>
                </c:pt>
                <c:pt idx="1">
                  <c:v>26269</c:v>
                </c:pt>
                <c:pt idx="2">
                  <c:v>24234</c:v>
                </c:pt>
                <c:pt idx="3">
                  <c:v>23986.86</c:v>
                </c:pt>
                <c:pt idx="4">
                  <c:v>23847.040000000001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05-4B18-9D79-238AD53770F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05-4B18-9D79-238AD5377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10.44'!$T$4:$Z$4</c:f>
              <c:numCache>
                <c:formatCode>#,##0</c:formatCode>
                <c:ptCount val="7"/>
                <c:pt idx="0">
                  <c:v>925</c:v>
                </c:pt>
                <c:pt idx="1">
                  <c:v>892</c:v>
                </c:pt>
                <c:pt idx="2">
                  <c:v>856</c:v>
                </c:pt>
                <c:pt idx="3">
                  <c:v>889</c:v>
                </c:pt>
                <c:pt idx="4">
                  <c:v>869</c:v>
                </c:pt>
                <c:pt idx="5">
                  <c:v>908</c:v>
                </c:pt>
                <c:pt idx="6">
                  <c:v>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E1-49FA-8020-EF9B0FEF901F}"/>
            </c:ext>
          </c:extLst>
        </c:ser>
        <c:ser>
          <c:idx val="1"/>
          <c:order val="1"/>
          <c:tx>
            <c:strRef>
              <c:f>'Table 10.44'!$S$7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10.44'!$T$7:$Z$7</c:f>
              <c:numCache>
                <c:formatCode>#,##0</c:formatCode>
                <c:ptCount val="7"/>
                <c:pt idx="0">
                  <c:v>606</c:v>
                </c:pt>
                <c:pt idx="1">
                  <c:v>620</c:v>
                </c:pt>
                <c:pt idx="2">
                  <c:v>592</c:v>
                </c:pt>
                <c:pt idx="3">
                  <c:v>611</c:v>
                </c:pt>
                <c:pt idx="4">
                  <c:v>593</c:v>
                </c:pt>
                <c:pt idx="5">
                  <c:v>603</c:v>
                </c:pt>
                <c:pt idx="6">
                  <c:v>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E1-49FA-8020-EF9B0FEF901F}"/>
            </c:ext>
          </c:extLst>
        </c:ser>
        <c:ser>
          <c:idx val="2"/>
          <c:order val="2"/>
          <c:tx>
            <c:strRef>
              <c:f>'Table 10.44'!$S$11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10.44'!$T$11:$Z$11</c:f>
              <c:numCache>
                <c:formatCode>#,##0</c:formatCode>
                <c:ptCount val="7"/>
                <c:pt idx="0">
                  <c:v>778</c:v>
                </c:pt>
                <c:pt idx="1">
                  <c:v>750</c:v>
                </c:pt>
                <c:pt idx="2">
                  <c:v>723</c:v>
                </c:pt>
                <c:pt idx="3">
                  <c:v>758</c:v>
                </c:pt>
                <c:pt idx="4">
                  <c:v>751</c:v>
                </c:pt>
                <c:pt idx="5">
                  <c:v>781</c:v>
                </c:pt>
                <c:pt idx="6">
                  <c:v>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E1-49FA-8020-EF9B0FEF901F}"/>
            </c:ext>
          </c:extLst>
        </c:ser>
        <c:ser>
          <c:idx val="3"/>
          <c:order val="3"/>
          <c:tx>
            <c:strRef>
              <c:f>'Table 10.44'!$S$12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10.44'!$T$12:$Z$12</c:f>
              <c:numCache>
                <c:formatCode>#,##0</c:formatCode>
                <c:ptCount val="7"/>
                <c:pt idx="0">
                  <c:v>145</c:v>
                </c:pt>
                <c:pt idx="1">
                  <c:v>137</c:v>
                </c:pt>
                <c:pt idx="2">
                  <c:v>130</c:v>
                </c:pt>
                <c:pt idx="3">
                  <c:v>125</c:v>
                </c:pt>
                <c:pt idx="4">
                  <c:v>117</c:v>
                </c:pt>
                <c:pt idx="5">
                  <c:v>127</c:v>
                </c:pt>
                <c:pt idx="6">
                  <c:v>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E1-49FA-8020-EF9B0FEF9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10.44'!$S$1</c:f>
              <c:strCache>
                <c:ptCount val="1"/>
                <c:pt idx="0">
                  <c:v>Peterborough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10.44'!$AB$15:$AB$33</c:f>
              <c:numCache>
                <c:formatCode>0.0%</c:formatCode>
                <c:ptCount val="19"/>
                <c:pt idx="0">
                  <c:v>0.16441207075962538</c:v>
                </c:pt>
                <c:pt idx="1">
                  <c:v>1.7689906347554629E-2</c:v>
                </c:pt>
                <c:pt idx="2">
                  <c:v>0.1186264308012487</c:v>
                </c:pt>
                <c:pt idx="3">
                  <c:v>7.2840790842872011E-3</c:v>
                </c:pt>
                <c:pt idx="4">
                  <c:v>4.4745057232049947E-2</c:v>
                </c:pt>
                <c:pt idx="5">
                  <c:v>1.5608740894901144E-2</c:v>
                </c:pt>
                <c:pt idx="6">
                  <c:v>7.7003121748178985E-2</c:v>
                </c:pt>
                <c:pt idx="7">
                  <c:v>8.7408949011446413E-2</c:v>
                </c:pt>
                <c:pt idx="8">
                  <c:v>3.9542143600416232E-2</c:v>
                </c:pt>
                <c:pt idx="9">
                  <c:v>4.1623309053069723E-3</c:v>
                </c:pt>
                <c:pt idx="10">
                  <c:v>1.2486992715920915E-2</c:v>
                </c:pt>
                <c:pt idx="11">
                  <c:v>8.3246618106139446E-3</c:v>
                </c:pt>
                <c:pt idx="12">
                  <c:v>1.5608740894901144E-2</c:v>
                </c:pt>
                <c:pt idx="13">
                  <c:v>5.8272632674297609E-2</c:v>
                </c:pt>
                <c:pt idx="14">
                  <c:v>4.0582726326742979E-2</c:v>
                </c:pt>
                <c:pt idx="15">
                  <c:v>4.6826222684703434E-2</c:v>
                </c:pt>
                <c:pt idx="16">
                  <c:v>9.3652445369406867E-2</c:v>
                </c:pt>
                <c:pt idx="17">
                  <c:v>0</c:v>
                </c:pt>
                <c:pt idx="18">
                  <c:v>2.9136316337148804E-2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5D-4F64-A209-F7AB36D5630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5D-4F64-A209-F7AB36D56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10.44'!$Z$44:$Z$60</c:f>
              <c:numCache>
                <c:formatCode>#,##0</c:formatCode>
                <c:ptCount val="17"/>
                <c:pt idx="0">
                  <c:v>0</c:v>
                </c:pt>
                <c:pt idx="1">
                  <c:v>15</c:v>
                </c:pt>
                <c:pt idx="2">
                  <c:v>41</c:v>
                </c:pt>
                <c:pt idx="3">
                  <c:v>46</c:v>
                </c:pt>
                <c:pt idx="4">
                  <c:v>40</c:v>
                </c:pt>
                <c:pt idx="5">
                  <c:v>33</c:v>
                </c:pt>
                <c:pt idx="6">
                  <c:v>39</c:v>
                </c:pt>
                <c:pt idx="7">
                  <c:v>38</c:v>
                </c:pt>
                <c:pt idx="8">
                  <c:v>32</c:v>
                </c:pt>
                <c:pt idx="9">
                  <c:v>53</c:v>
                </c:pt>
                <c:pt idx="10">
                  <c:v>46</c:v>
                </c:pt>
                <c:pt idx="11">
                  <c:v>51</c:v>
                </c:pt>
                <c:pt idx="12">
                  <c:v>35</c:v>
                </c:pt>
                <c:pt idx="13">
                  <c:v>18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1E-4D10-BE18-335863FB4A6B}"/>
            </c:ext>
          </c:extLst>
        </c:ser>
        <c:ser>
          <c:idx val="1"/>
          <c:order val="1"/>
          <c:tx>
            <c:strRef>
              <c:f>'Table 10.44'!$S$62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10.44'!$Z$63:$Z$79</c:f>
              <c:numCache>
                <c:formatCode>#,##0</c:formatCode>
                <c:ptCount val="17"/>
                <c:pt idx="0">
                  <c:v>0</c:v>
                </c:pt>
                <c:pt idx="1">
                  <c:v>10</c:v>
                </c:pt>
                <c:pt idx="2">
                  <c:v>31</c:v>
                </c:pt>
                <c:pt idx="3">
                  <c:v>29</c:v>
                </c:pt>
                <c:pt idx="4">
                  <c:v>20</c:v>
                </c:pt>
                <c:pt idx="5">
                  <c:v>38</c:v>
                </c:pt>
                <c:pt idx="6">
                  <c:v>26</c:v>
                </c:pt>
                <c:pt idx="7">
                  <c:v>26</c:v>
                </c:pt>
                <c:pt idx="8">
                  <c:v>42</c:v>
                </c:pt>
                <c:pt idx="9">
                  <c:v>47</c:v>
                </c:pt>
                <c:pt idx="10">
                  <c:v>67</c:v>
                </c:pt>
                <c:pt idx="11">
                  <c:v>51</c:v>
                </c:pt>
                <c:pt idx="12">
                  <c:v>16</c:v>
                </c:pt>
                <c:pt idx="13">
                  <c:v>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1E-4D10-BE18-335863FB4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10.44'!$Z$83:$Z$90</c:f>
              <c:numCache>
                <c:formatCode>#,##0</c:formatCode>
                <c:ptCount val="8"/>
                <c:pt idx="0">
                  <c:v>13</c:v>
                </c:pt>
                <c:pt idx="1">
                  <c:v>10</c:v>
                </c:pt>
                <c:pt idx="2">
                  <c:v>42</c:v>
                </c:pt>
                <c:pt idx="3">
                  <c:v>11</c:v>
                </c:pt>
                <c:pt idx="4">
                  <c:v>9</c:v>
                </c:pt>
                <c:pt idx="5">
                  <c:v>13</c:v>
                </c:pt>
                <c:pt idx="6">
                  <c:v>42</c:v>
                </c:pt>
                <c:pt idx="7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6F-4D47-A624-F0C7F1BA9507}"/>
            </c:ext>
          </c:extLst>
        </c:ser>
        <c:ser>
          <c:idx val="1"/>
          <c:order val="1"/>
          <c:tx>
            <c:strRef>
              <c:f>'Table 10.44'!$S$92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10.44'!$Z$93:$Z$100</c:f>
              <c:numCache>
                <c:formatCode>#,##0</c:formatCode>
                <c:ptCount val="8"/>
                <c:pt idx="0">
                  <c:v>8</c:v>
                </c:pt>
                <c:pt idx="1">
                  <c:v>37</c:v>
                </c:pt>
                <c:pt idx="2">
                  <c:v>9</c:v>
                </c:pt>
                <c:pt idx="3">
                  <c:v>61</c:v>
                </c:pt>
                <c:pt idx="4">
                  <c:v>21</c:v>
                </c:pt>
                <c:pt idx="5">
                  <c:v>39</c:v>
                </c:pt>
                <c:pt idx="6">
                  <c:v>2</c:v>
                </c:pt>
                <c:pt idx="7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6F-4D47-A624-F0C7F1BA9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10.5'!$Y$83:$Y$90</c:f>
              <c:numCache>
                <c:formatCode>#,##0</c:formatCode>
                <c:ptCount val="8"/>
                <c:pt idx="0">
                  <c:v>6</c:v>
                </c:pt>
                <c:pt idx="1">
                  <c:v>16</c:v>
                </c:pt>
                <c:pt idx="2">
                  <c:v>6</c:v>
                </c:pt>
                <c:pt idx="3">
                  <c:v>21</c:v>
                </c:pt>
                <c:pt idx="4">
                  <c:v>0</c:v>
                </c:pt>
                <c:pt idx="5">
                  <c:v>4</c:v>
                </c:pt>
                <c:pt idx="6">
                  <c:v>4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2B-4366-BA93-A3314DCDBA71}"/>
            </c:ext>
          </c:extLst>
        </c:ser>
        <c:ser>
          <c:idx val="1"/>
          <c:order val="1"/>
          <c:tx>
            <c:strRef>
              <c:f>'Table 10.5'!$S$92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10.5'!$Y$93:$Y$100</c:f>
              <c:numCache>
                <c:formatCode>#,##0</c:formatCode>
                <c:ptCount val="8"/>
                <c:pt idx="0">
                  <c:v>4</c:v>
                </c:pt>
                <c:pt idx="1">
                  <c:v>33</c:v>
                </c:pt>
                <c:pt idx="2">
                  <c:v>3</c:v>
                </c:pt>
                <c:pt idx="3">
                  <c:v>29</c:v>
                </c:pt>
                <c:pt idx="4">
                  <c:v>6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2B-4366-BA93-A3314DCDB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10.44'!$S$1</c:f>
              <c:strCache>
                <c:ptCount val="1"/>
                <c:pt idx="0">
                  <c:v>Peterborough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10.44'!$T$8:$Z$8</c:f>
              <c:numCache>
                <c:formatCode>#,##0</c:formatCode>
                <c:ptCount val="7"/>
                <c:pt idx="0">
                  <c:v>22812.09</c:v>
                </c:pt>
                <c:pt idx="1">
                  <c:v>26365.88</c:v>
                </c:pt>
                <c:pt idx="2">
                  <c:v>26269</c:v>
                </c:pt>
                <c:pt idx="3">
                  <c:v>24234</c:v>
                </c:pt>
                <c:pt idx="4">
                  <c:v>23986.86</c:v>
                </c:pt>
                <c:pt idx="5">
                  <c:v>23847.040000000001</c:v>
                </c:pt>
                <c:pt idx="6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46-4049-B0F4-5CF2101E847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46-4049-B0F4-5CF2101E8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10.45'!$U$4:$Y$4</c:f>
              <c:numCache>
                <c:formatCode>#,##0</c:formatCode>
                <c:ptCount val="5"/>
                <c:pt idx="0">
                  <c:v>50793</c:v>
                </c:pt>
                <c:pt idx="1">
                  <c:v>51098</c:v>
                </c:pt>
                <c:pt idx="2">
                  <c:v>51040</c:v>
                </c:pt>
                <c:pt idx="3">
                  <c:v>50939</c:v>
                </c:pt>
                <c:pt idx="4">
                  <c:v>54126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FF-40A7-8D75-5B034175292E}"/>
            </c:ext>
          </c:extLst>
        </c:ser>
        <c:ser>
          <c:idx val="1"/>
          <c:order val="1"/>
          <c:tx>
            <c:strRef>
              <c:f>'Table 10.45'!$S$7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10.45'!$U$7:$Y$7</c:f>
              <c:numCache>
                <c:formatCode>#,##0</c:formatCode>
                <c:ptCount val="5"/>
                <c:pt idx="0">
                  <c:v>37556</c:v>
                </c:pt>
                <c:pt idx="1">
                  <c:v>38237</c:v>
                </c:pt>
                <c:pt idx="2">
                  <c:v>38537</c:v>
                </c:pt>
                <c:pt idx="3">
                  <c:v>38882</c:v>
                </c:pt>
                <c:pt idx="4">
                  <c:v>40300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FF-40A7-8D75-5B034175292E}"/>
            </c:ext>
          </c:extLst>
        </c:ser>
        <c:ser>
          <c:idx val="2"/>
          <c:order val="2"/>
          <c:tx>
            <c:strRef>
              <c:f>'Table 10.45'!$S$11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10.45'!$U$11:$Y$11</c:f>
              <c:numCache>
                <c:formatCode>#,##0</c:formatCode>
                <c:ptCount val="5"/>
                <c:pt idx="0">
                  <c:v>47024</c:v>
                </c:pt>
                <c:pt idx="1">
                  <c:v>47219</c:v>
                </c:pt>
                <c:pt idx="2">
                  <c:v>47156</c:v>
                </c:pt>
                <c:pt idx="3">
                  <c:v>47065</c:v>
                </c:pt>
                <c:pt idx="4">
                  <c:v>50070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FF-40A7-8D75-5B034175292E}"/>
            </c:ext>
          </c:extLst>
        </c:ser>
        <c:ser>
          <c:idx val="3"/>
          <c:order val="3"/>
          <c:tx>
            <c:strRef>
              <c:f>'Table 10.45'!$S$12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10.45'!$U$12:$Y$12</c:f>
              <c:numCache>
                <c:formatCode>#,##0</c:formatCode>
                <c:ptCount val="5"/>
                <c:pt idx="0">
                  <c:v>3772</c:v>
                </c:pt>
                <c:pt idx="1">
                  <c:v>3876</c:v>
                </c:pt>
                <c:pt idx="2">
                  <c:v>3882</c:v>
                </c:pt>
                <c:pt idx="3">
                  <c:v>3873</c:v>
                </c:pt>
                <c:pt idx="4">
                  <c:v>4056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FF-40A7-8D75-5B0341752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10.45'!$S$1</c:f>
              <c:strCache>
                <c:ptCount val="1"/>
                <c:pt idx="0">
                  <c:v>Playford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10.45'!$AB$15:$AB$33</c:f>
              <c:numCache>
                <c:formatCode>0.0%</c:formatCode>
                <c:ptCount val="19"/>
                <c:pt idx="0">
                  <c:v>1.5961954172070903E-2</c:v>
                </c:pt>
                <c:pt idx="1">
                  <c:v>4.8249027237354082E-3</c:v>
                </c:pt>
                <c:pt idx="2">
                  <c:v>9.592736705577172E-2</c:v>
                </c:pt>
                <c:pt idx="3">
                  <c:v>7.539991353220925E-3</c:v>
                </c:pt>
                <c:pt idx="4">
                  <c:v>7.5590142671854738E-2</c:v>
                </c:pt>
                <c:pt idx="5">
                  <c:v>4.7955036748811068E-2</c:v>
                </c:pt>
                <c:pt idx="6">
                  <c:v>0.1082230869001297</c:v>
                </c:pt>
                <c:pt idx="7">
                  <c:v>5.7933419801124084E-2</c:v>
                </c:pt>
                <c:pt idx="8">
                  <c:v>5.5373973194984868E-2</c:v>
                </c:pt>
                <c:pt idx="9">
                  <c:v>5.8971033290099442E-3</c:v>
                </c:pt>
                <c:pt idx="10">
                  <c:v>2.7738867271941203E-2</c:v>
                </c:pt>
                <c:pt idx="11">
                  <c:v>1.3558149589277995E-2</c:v>
                </c:pt>
                <c:pt idx="12">
                  <c:v>3.6575875486381325E-2</c:v>
                </c:pt>
                <c:pt idx="13">
                  <c:v>0.12411586683960225</c:v>
                </c:pt>
                <c:pt idx="14">
                  <c:v>6.3035019455252916E-2</c:v>
                </c:pt>
                <c:pt idx="15">
                  <c:v>5.3056636402939908E-2</c:v>
                </c:pt>
                <c:pt idx="16">
                  <c:v>0.11505404236921747</c:v>
                </c:pt>
                <c:pt idx="17">
                  <c:v>1.0272373540856031E-2</c:v>
                </c:pt>
                <c:pt idx="18">
                  <c:v>3.3843493298746218E-2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69-4E62-8B06-65E4F42D603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69-4E62-8B06-65E4F42D6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10.45'!$Y$44:$Y$60</c:f>
              <c:numCache>
                <c:formatCode>#,##0</c:formatCode>
                <c:ptCount val="17"/>
                <c:pt idx="0">
                  <c:v>22</c:v>
                </c:pt>
                <c:pt idx="1">
                  <c:v>480</c:v>
                </c:pt>
                <c:pt idx="2">
                  <c:v>1754</c:v>
                </c:pt>
                <c:pt idx="3">
                  <c:v>3316</c:v>
                </c:pt>
                <c:pt idx="4">
                  <c:v>4274</c:v>
                </c:pt>
                <c:pt idx="5">
                  <c:v>4152</c:v>
                </c:pt>
                <c:pt idx="6">
                  <c:v>3054</c:v>
                </c:pt>
                <c:pt idx="7">
                  <c:v>2832</c:v>
                </c:pt>
                <c:pt idx="8">
                  <c:v>2858</c:v>
                </c:pt>
                <c:pt idx="9">
                  <c:v>2703</c:v>
                </c:pt>
                <c:pt idx="10">
                  <c:v>2192</c:v>
                </c:pt>
                <c:pt idx="11">
                  <c:v>1369</c:v>
                </c:pt>
                <c:pt idx="12">
                  <c:v>543</c:v>
                </c:pt>
                <c:pt idx="13">
                  <c:v>154</c:v>
                </c:pt>
                <c:pt idx="14">
                  <c:v>62</c:v>
                </c:pt>
                <c:pt idx="15">
                  <c:v>21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F4-4273-825F-1C417756DDC3}"/>
            </c:ext>
          </c:extLst>
        </c:ser>
        <c:ser>
          <c:idx val="1"/>
          <c:order val="1"/>
          <c:tx>
            <c:strRef>
              <c:f>'Table 10.45'!$S$62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10.45'!$Y$63:$Y$79</c:f>
              <c:numCache>
                <c:formatCode>#,##0</c:formatCode>
                <c:ptCount val="17"/>
                <c:pt idx="0">
                  <c:v>22</c:v>
                </c:pt>
                <c:pt idx="1">
                  <c:v>615</c:v>
                </c:pt>
                <c:pt idx="2">
                  <c:v>1819</c:v>
                </c:pt>
                <c:pt idx="3">
                  <c:v>2860</c:v>
                </c:pt>
                <c:pt idx="4">
                  <c:v>3327</c:v>
                </c:pt>
                <c:pt idx="5">
                  <c:v>2984</c:v>
                </c:pt>
                <c:pt idx="6">
                  <c:v>2271</c:v>
                </c:pt>
                <c:pt idx="7">
                  <c:v>2182</c:v>
                </c:pt>
                <c:pt idx="8">
                  <c:v>2421</c:v>
                </c:pt>
                <c:pt idx="9">
                  <c:v>2336</c:v>
                </c:pt>
                <c:pt idx="10">
                  <c:v>1872</c:v>
                </c:pt>
                <c:pt idx="11">
                  <c:v>1070</c:v>
                </c:pt>
                <c:pt idx="12">
                  <c:v>361</c:v>
                </c:pt>
                <c:pt idx="13">
                  <c:v>115</c:v>
                </c:pt>
                <c:pt idx="14">
                  <c:v>35</c:v>
                </c:pt>
                <c:pt idx="15">
                  <c:v>18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F4-4273-825F-1C417756D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10.45'!$Y$83:$Y$90</c:f>
              <c:numCache>
                <c:formatCode>#,##0</c:formatCode>
                <c:ptCount val="8"/>
                <c:pt idx="0">
                  <c:v>1630</c:v>
                </c:pt>
                <c:pt idx="1">
                  <c:v>1269</c:v>
                </c:pt>
                <c:pt idx="2">
                  <c:v>3848</c:v>
                </c:pt>
                <c:pt idx="3">
                  <c:v>1490</c:v>
                </c:pt>
                <c:pt idx="4">
                  <c:v>905</c:v>
                </c:pt>
                <c:pt idx="5">
                  <c:v>1195</c:v>
                </c:pt>
                <c:pt idx="6">
                  <c:v>3356</c:v>
                </c:pt>
                <c:pt idx="7">
                  <c:v>4214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4C-4F3E-89DF-89A9DB0A68B5}"/>
            </c:ext>
          </c:extLst>
        </c:ser>
        <c:ser>
          <c:idx val="1"/>
          <c:order val="1"/>
          <c:tx>
            <c:strRef>
              <c:f>'Table 10.45'!$S$92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10.45'!$Y$93:$Y$100</c:f>
              <c:numCache>
                <c:formatCode>#,##0</c:formatCode>
                <c:ptCount val="8"/>
                <c:pt idx="0">
                  <c:v>1284</c:v>
                </c:pt>
                <c:pt idx="1">
                  <c:v>2068</c:v>
                </c:pt>
                <c:pt idx="2">
                  <c:v>630</c:v>
                </c:pt>
                <c:pt idx="3">
                  <c:v>3617</c:v>
                </c:pt>
                <c:pt idx="4">
                  <c:v>3147</c:v>
                </c:pt>
                <c:pt idx="5">
                  <c:v>2433</c:v>
                </c:pt>
                <c:pt idx="6">
                  <c:v>257</c:v>
                </c:pt>
                <c:pt idx="7">
                  <c:v>2036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4C-4F3E-89DF-89A9DB0A6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10.45'!$S$1</c:f>
              <c:strCache>
                <c:ptCount val="1"/>
                <c:pt idx="0">
                  <c:v>Playford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10.45'!$U$8:$Y$8</c:f>
              <c:numCache>
                <c:formatCode>#,##0</c:formatCode>
                <c:ptCount val="5"/>
                <c:pt idx="0">
                  <c:v>38039.46</c:v>
                </c:pt>
                <c:pt idx="1">
                  <c:v>38860</c:v>
                </c:pt>
                <c:pt idx="2">
                  <c:v>40020</c:v>
                </c:pt>
                <c:pt idx="3">
                  <c:v>41443.199999999997</c:v>
                </c:pt>
                <c:pt idx="4">
                  <c:v>41494.870000000003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6C-4135-9C03-478115ED9DF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6C-4135-9C03-478115ED9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10.45'!$T$4:$Z$4</c:f>
              <c:numCache>
                <c:formatCode>#,##0</c:formatCode>
                <c:ptCount val="7"/>
                <c:pt idx="0">
                  <c:v>49952</c:v>
                </c:pt>
                <c:pt idx="1">
                  <c:v>50793</c:v>
                </c:pt>
                <c:pt idx="2">
                  <c:v>51098</c:v>
                </c:pt>
                <c:pt idx="3">
                  <c:v>51040</c:v>
                </c:pt>
                <c:pt idx="4">
                  <c:v>50939</c:v>
                </c:pt>
                <c:pt idx="5">
                  <c:v>54126</c:v>
                </c:pt>
                <c:pt idx="6">
                  <c:v>57825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76-42B8-A57A-7EA35886B625}"/>
            </c:ext>
          </c:extLst>
        </c:ser>
        <c:ser>
          <c:idx val="1"/>
          <c:order val="1"/>
          <c:tx>
            <c:strRef>
              <c:f>'Table 10.45'!$S$7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10.45'!$T$7:$Z$7</c:f>
              <c:numCache>
                <c:formatCode>#,##0</c:formatCode>
                <c:ptCount val="7"/>
                <c:pt idx="0">
                  <c:v>37044</c:v>
                </c:pt>
                <c:pt idx="1">
                  <c:v>37556</c:v>
                </c:pt>
                <c:pt idx="2">
                  <c:v>38237</c:v>
                </c:pt>
                <c:pt idx="3">
                  <c:v>38537</c:v>
                </c:pt>
                <c:pt idx="4">
                  <c:v>38882</c:v>
                </c:pt>
                <c:pt idx="5">
                  <c:v>40300</c:v>
                </c:pt>
                <c:pt idx="6">
                  <c:v>42346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76-42B8-A57A-7EA35886B625}"/>
            </c:ext>
          </c:extLst>
        </c:ser>
        <c:ser>
          <c:idx val="2"/>
          <c:order val="2"/>
          <c:tx>
            <c:strRef>
              <c:f>'Table 10.45'!$S$11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10.45'!$T$11:$Z$11</c:f>
              <c:numCache>
                <c:formatCode>#,##0</c:formatCode>
                <c:ptCount val="7"/>
                <c:pt idx="0">
                  <c:v>46151</c:v>
                </c:pt>
                <c:pt idx="1">
                  <c:v>47024</c:v>
                </c:pt>
                <c:pt idx="2">
                  <c:v>47219</c:v>
                </c:pt>
                <c:pt idx="3">
                  <c:v>47156</c:v>
                </c:pt>
                <c:pt idx="4">
                  <c:v>47065</c:v>
                </c:pt>
                <c:pt idx="5">
                  <c:v>50070</c:v>
                </c:pt>
                <c:pt idx="6">
                  <c:v>53589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76-42B8-A57A-7EA35886B625}"/>
            </c:ext>
          </c:extLst>
        </c:ser>
        <c:ser>
          <c:idx val="3"/>
          <c:order val="3"/>
          <c:tx>
            <c:strRef>
              <c:f>'Table 10.45'!$S$12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10.45'!$T$12:$Z$12</c:f>
              <c:numCache>
                <c:formatCode>#,##0</c:formatCode>
                <c:ptCount val="7"/>
                <c:pt idx="0">
                  <c:v>3800</c:v>
                </c:pt>
                <c:pt idx="1">
                  <c:v>3772</c:v>
                </c:pt>
                <c:pt idx="2">
                  <c:v>3876</c:v>
                </c:pt>
                <c:pt idx="3">
                  <c:v>3882</c:v>
                </c:pt>
                <c:pt idx="4">
                  <c:v>3873</c:v>
                </c:pt>
                <c:pt idx="5">
                  <c:v>4056</c:v>
                </c:pt>
                <c:pt idx="6">
                  <c:v>4233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276-42B8-A57A-7EA35886B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10.45'!$S$1</c:f>
              <c:strCache>
                <c:ptCount val="1"/>
                <c:pt idx="0">
                  <c:v>Playford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10.45'!$AB$15:$AB$33</c:f>
              <c:numCache>
                <c:formatCode>0.0%</c:formatCode>
                <c:ptCount val="19"/>
                <c:pt idx="0">
                  <c:v>1.5961954172070903E-2</c:v>
                </c:pt>
                <c:pt idx="1">
                  <c:v>4.8249027237354082E-3</c:v>
                </c:pt>
                <c:pt idx="2">
                  <c:v>9.592736705577172E-2</c:v>
                </c:pt>
                <c:pt idx="3">
                  <c:v>7.539991353220925E-3</c:v>
                </c:pt>
                <c:pt idx="4">
                  <c:v>7.5590142671854738E-2</c:v>
                </c:pt>
                <c:pt idx="5">
                  <c:v>4.7955036748811068E-2</c:v>
                </c:pt>
                <c:pt idx="6">
                  <c:v>0.1082230869001297</c:v>
                </c:pt>
                <c:pt idx="7">
                  <c:v>5.7933419801124084E-2</c:v>
                </c:pt>
                <c:pt idx="8">
                  <c:v>5.5373973194984868E-2</c:v>
                </c:pt>
                <c:pt idx="9">
                  <c:v>5.8971033290099442E-3</c:v>
                </c:pt>
                <c:pt idx="10">
                  <c:v>2.7738867271941203E-2</c:v>
                </c:pt>
                <c:pt idx="11">
                  <c:v>1.3558149589277995E-2</c:v>
                </c:pt>
                <c:pt idx="12">
                  <c:v>3.6575875486381325E-2</c:v>
                </c:pt>
                <c:pt idx="13">
                  <c:v>0.12411586683960225</c:v>
                </c:pt>
                <c:pt idx="14">
                  <c:v>6.3035019455252916E-2</c:v>
                </c:pt>
                <c:pt idx="15">
                  <c:v>5.3056636402939908E-2</c:v>
                </c:pt>
                <c:pt idx="16">
                  <c:v>0.11505404236921747</c:v>
                </c:pt>
                <c:pt idx="17">
                  <c:v>1.0272373540856031E-2</c:v>
                </c:pt>
                <c:pt idx="18">
                  <c:v>3.3843493298746218E-2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E9-40E1-9618-AA4179E9DC7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E9-40E1-9618-AA4179E9D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10.45'!$Z$44:$Z$60</c:f>
              <c:numCache>
                <c:formatCode>#,##0</c:formatCode>
                <c:ptCount val="17"/>
                <c:pt idx="0">
                  <c:v>22</c:v>
                </c:pt>
                <c:pt idx="1">
                  <c:v>538</c:v>
                </c:pt>
                <c:pt idx="2">
                  <c:v>1809</c:v>
                </c:pt>
                <c:pt idx="3">
                  <c:v>3518</c:v>
                </c:pt>
                <c:pt idx="4">
                  <c:v>4615</c:v>
                </c:pt>
                <c:pt idx="5">
                  <c:v>4546</c:v>
                </c:pt>
                <c:pt idx="6">
                  <c:v>3406</c:v>
                </c:pt>
                <c:pt idx="7">
                  <c:v>3005</c:v>
                </c:pt>
                <c:pt idx="8">
                  <c:v>3085</c:v>
                </c:pt>
                <c:pt idx="9">
                  <c:v>2818</c:v>
                </c:pt>
                <c:pt idx="10">
                  <c:v>2472</c:v>
                </c:pt>
                <c:pt idx="11">
                  <c:v>1466</c:v>
                </c:pt>
                <c:pt idx="12">
                  <c:v>569</c:v>
                </c:pt>
                <c:pt idx="13">
                  <c:v>153</c:v>
                </c:pt>
                <c:pt idx="14">
                  <c:v>58</c:v>
                </c:pt>
                <c:pt idx="15">
                  <c:v>33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02-4B43-AE02-25F2D3696FE2}"/>
            </c:ext>
          </c:extLst>
        </c:ser>
        <c:ser>
          <c:idx val="1"/>
          <c:order val="1"/>
          <c:tx>
            <c:strRef>
              <c:f>'Table 10.45'!$S$62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10.45'!$Z$63:$Z$79</c:f>
              <c:numCache>
                <c:formatCode>#,##0</c:formatCode>
                <c:ptCount val="17"/>
                <c:pt idx="0">
                  <c:v>34</c:v>
                </c:pt>
                <c:pt idx="1">
                  <c:v>661</c:v>
                </c:pt>
                <c:pt idx="2">
                  <c:v>1828</c:v>
                </c:pt>
                <c:pt idx="3">
                  <c:v>3171</c:v>
                </c:pt>
                <c:pt idx="4">
                  <c:v>3459</c:v>
                </c:pt>
                <c:pt idx="5">
                  <c:v>3180</c:v>
                </c:pt>
                <c:pt idx="6">
                  <c:v>2483</c:v>
                </c:pt>
                <c:pt idx="7">
                  <c:v>2259</c:v>
                </c:pt>
                <c:pt idx="8">
                  <c:v>2529</c:v>
                </c:pt>
                <c:pt idx="9">
                  <c:v>2332</c:v>
                </c:pt>
                <c:pt idx="10">
                  <c:v>2015</c:v>
                </c:pt>
                <c:pt idx="11">
                  <c:v>1140</c:v>
                </c:pt>
                <c:pt idx="12">
                  <c:v>391</c:v>
                </c:pt>
                <c:pt idx="13">
                  <c:v>103</c:v>
                </c:pt>
                <c:pt idx="14">
                  <c:v>45</c:v>
                </c:pt>
                <c:pt idx="15">
                  <c:v>21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02-4B43-AE02-25F2D3696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10.45'!$Z$83:$Z$90</c:f>
              <c:numCache>
                <c:formatCode>#,##0</c:formatCode>
                <c:ptCount val="8"/>
                <c:pt idx="0">
                  <c:v>1722</c:v>
                </c:pt>
                <c:pt idx="1">
                  <c:v>1380</c:v>
                </c:pt>
                <c:pt idx="2">
                  <c:v>4067</c:v>
                </c:pt>
                <c:pt idx="3">
                  <c:v>1629</c:v>
                </c:pt>
                <c:pt idx="4">
                  <c:v>929</c:v>
                </c:pt>
                <c:pt idx="5">
                  <c:v>1278</c:v>
                </c:pt>
                <c:pt idx="6">
                  <c:v>3606</c:v>
                </c:pt>
                <c:pt idx="7">
                  <c:v>4687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6E-4E5A-85A3-E2CC950ECB76}"/>
            </c:ext>
          </c:extLst>
        </c:ser>
        <c:ser>
          <c:idx val="1"/>
          <c:order val="1"/>
          <c:tx>
            <c:strRef>
              <c:f>'Table 10.45'!$S$92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10.45'!$Z$93:$Z$100</c:f>
              <c:numCache>
                <c:formatCode>#,##0</c:formatCode>
                <c:ptCount val="8"/>
                <c:pt idx="0">
                  <c:v>1344</c:v>
                </c:pt>
                <c:pt idx="1">
                  <c:v>2245</c:v>
                </c:pt>
                <c:pt idx="2">
                  <c:v>705</c:v>
                </c:pt>
                <c:pt idx="3">
                  <c:v>3915</c:v>
                </c:pt>
                <c:pt idx="4">
                  <c:v>3297</c:v>
                </c:pt>
                <c:pt idx="5">
                  <c:v>2538</c:v>
                </c:pt>
                <c:pt idx="6">
                  <c:v>297</c:v>
                </c:pt>
                <c:pt idx="7">
                  <c:v>2148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6E-4E5A-85A3-E2CC950EC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10.5'!$S$1</c:f>
              <c:strCache>
                <c:ptCount val="1"/>
                <c:pt idx="0">
                  <c:v>Anangu Pitjantjatjara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10.5'!$U$8:$Y$8</c:f>
              <c:numCache>
                <c:formatCode>#,##0</c:formatCode>
                <c:ptCount val="5"/>
                <c:pt idx="0">
                  <c:v>17918.18</c:v>
                </c:pt>
                <c:pt idx="1">
                  <c:v>20474</c:v>
                </c:pt>
                <c:pt idx="2">
                  <c:v>18736.669999999998</c:v>
                </c:pt>
                <c:pt idx="3">
                  <c:v>22230</c:v>
                </c:pt>
                <c:pt idx="4">
                  <c:v>15124.5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CA-4260-A573-EDACEFDDC73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CA-4260-A573-EDACEFDDC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10.45'!$S$1</c:f>
              <c:strCache>
                <c:ptCount val="1"/>
                <c:pt idx="0">
                  <c:v>Playford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10.45'!$T$8:$Z$8</c:f>
              <c:numCache>
                <c:formatCode>#,##0</c:formatCode>
                <c:ptCount val="7"/>
                <c:pt idx="0">
                  <c:v>37572</c:v>
                </c:pt>
                <c:pt idx="1">
                  <c:v>38039.46</c:v>
                </c:pt>
                <c:pt idx="2">
                  <c:v>38860</c:v>
                </c:pt>
                <c:pt idx="3">
                  <c:v>40020</c:v>
                </c:pt>
                <c:pt idx="4">
                  <c:v>41443.199999999997</c:v>
                </c:pt>
                <c:pt idx="5">
                  <c:v>41494.870000000003</c:v>
                </c:pt>
                <c:pt idx="6">
                  <c:v>43046.43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A5-4AFC-8CA4-B0E54F8BFC8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A5-4AFC-8CA4-B0E54F8BF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10.46'!$U$4:$Y$4</c:f>
              <c:numCache>
                <c:formatCode>#,##0</c:formatCode>
                <c:ptCount val="5"/>
                <c:pt idx="0">
                  <c:v>84324</c:v>
                </c:pt>
                <c:pt idx="1">
                  <c:v>84043</c:v>
                </c:pt>
                <c:pt idx="2">
                  <c:v>83910</c:v>
                </c:pt>
                <c:pt idx="3">
                  <c:v>83786</c:v>
                </c:pt>
                <c:pt idx="4">
                  <c:v>88583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55-486E-B20A-800F3CEAD7EA}"/>
            </c:ext>
          </c:extLst>
        </c:ser>
        <c:ser>
          <c:idx val="1"/>
          <c:order val="1"/>
          <c:tx>
            <c:strRef>
              <c:f>'Table 10.46'!$S$7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10.46'!$U$7:$Y$7</c:f>
              <c:numCache>
                <c:formatCode>#,##0</c:formatCode>
                <c:ptCount val="5"/>
                <c:pt idx="0">
                  <c:v>60901</c:v>
                </c:pt>
                <c:pt idx="1">
                  <c:v>61491</c:v>
                </c:pt>
                <c:pt idx="2">
                  <c:v>61606</c:v>
                </c:pt>
                <c:pt idx="3">
                  <c:v>62131</c:v>
                </c:pt>
                <c:pt idx="4">
                  <c:v>63777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55-486E-B20A-800F3CEAD7EA}"/>
            </c:ext>
          </c:extLst>
        </c:ser>
        <c:ser>
          <c:idx val="2"/>
          <c:order val="2"/>
          <c:tx>
            <c:strRef>
              <c:f>'Table 10.46'!$S$11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10.46'!$U$11:$Y$11</c:f>
              <c:numCache>
                <c:formatCode>#,##0</c:formatCode>
                <c:ptCount val="5"/>
                <c:pt idx="0">
                  <c:v>76663</c:v>
                </c:pt>
                <c:pt idx="1">
                  <c:v>76436</c:v>
                </c:pt>
                <c:pt idx="2">
                  <c:v>76419</c:v>
                </c:pt>
                <c:pt idx="3">
                  <c:v>76091</c:v>
                </c:pt>
                <c:pt idx="4">
                  <c:v>80377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55-486E-B20A-800F3CEAD7EA}"/>
            </c:ext>
          </c:extLst>
        </c:ser>
        <c:ser>
          <c:idx val="3"/>
          <c:order val="3"/>
          <c:tx>
            <c:strRef>
              <c:f>'Table 10.46'!$S$12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10.46'!$U$12:$Y$12</c:f>
              <c:numCache>
                <c:formatCode>#,##0</c:formatCode>
                <c:ptCount val="5"/>
                <c:pt idx="0">
                  <c:v>7658</c:v>
                </c:pt>
                <c:pt idx="1">
                  <c:v>7604</c:v>
                </c:pt>
                <c:pt idx="2">
                  <c:v>7488</c:v>
                </c:pt>
                <c:pt idx="3">
                  <c:v>7695</c:v>
                </c:pt>
                <c:pt idx="4">
                  <c:v>8206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55-486E-B20A-800F3CEAD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10.46'!$S$1</c:f>
              <c:strCache>
                <c:ptCount val="1"/>
                <c:pt idx="0">
                  <c:v>Port Adelaide Enfield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10.46'!$AB$15:$AB$33</c:f>
              <c:numCache>
                <c:formatCode>0.0%</c:formatCode>
                <c:ptCount val="19"/>
                <c:pt idx="0">
                  <c:v>1.0109465550547328E-2</c:v>
                </c:pt>
                <c:pt idx="1">
                  <c:v>4.5074050225370251E-3</c:v>
                </c:pt>
                <c:pt idx="2">
                  <c:v>7.3417042283751885E-2</c:v>
                </c:pt>
                <c:pt idx="3">
                  <c:v>7.1474565357372826E-3</c:v>
                </c:pt>
                <c:pt idx="4">
                  <c:v>6.1483150890749086E-2</c:v>
                </c:pt>
                <c:pt idx="5">
                  <c:v>3.5211418759390427E-2</c:v>
                </c:pt>
                <c:pt idx="6">
                  <c:v>8.4535308006009877E-2</c:v>
                </c:pt>
                <c:pt idx="7">
                  <c:v>7.7055162051942475E-2</c:v>
                </c:pt>
                <c:pt idx="8">
                  <c:v>4.7907276239536382E-2</c:v>
                </c:pt>
                <c:pt idx="9">
                  <c:v>1.11611933891393E-2</c:v>
                </c:pt>
                <c:pt idx="10">
                  <c:v>2.9555698647778492E-2</c:v>
                </c:pt>
                <c:pt idx="11">
                  <c:v>1.3962223653144451E-2</c:v>
                </c:pt>
                <c:pt idx="12">
                  <c:v>5.9025541961794374E-2</c:v>
                </c:pt>
                <c:pt idx="13">
                  <c:v>0.11431637690491522</c:v>
                </c:pt>
                <c:pt idx="14">
                  <c:v>6.5561279244473067E-2</c:v>
                </c:pt>
                <c:pt idx="15">
                  <c:v>7.4576089289547107E-2</c:v>
                </c:pt>
                <c:pt idx="16">
                  <c:v>0.13171281390856407</c:v>
                </c:pt>
                <c:pt idx="17">
                  <c:v>1.7632539171496028E-2</c:v>
                </c:pt>
                <c:pt idx="18">
                  <c:v>3.7400729770336982E-2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BE-48ED-B7EB-8D429301238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BE-48ED-B7EB-8D4293012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10.46'!$Y$44:$Y$60</c:f>
              <c:numCache>
                <c:formatCode>#,##0</c:formatCode>
                <c:ptCount val="17"/>
                <c:pt idx="0">
                  <c:v>20</c:v>
                </c:pt>
                <c:pt idx="1">
                  <c:v>569</c:v>
                </c:pt>
                <c:pt idx="2">
                  <c:v>2090</c:v>
                </c:pt>
                <c:pt idx="3">
                  <c:v>4353</c:v>
                </c:pt>
                <c:pt idx="4">
                  <c:v>6754</c:v>
                </c:pt>
                <c:pt idx="5">
                  <c:v>7065</c:v>
                </c:pt>
                <c:pt idx="6">
                  <c:v>5959</c:v>
                </c:pt>
                <c:pt idx="7">
                  <c:v>4706</c:v>
                </c:pt>
                <c:pt idx="8">
                  <c:v>4259</c:v>
                </c:pt>
                <c:pt idx="9">
                  <c:v>3749</c:v>
                </c:pt>
                <c:pt idx="10">
                  <c:v>3351</c:v>
                </c:pt>
                <c:pt idx="11">
                  <c:v>2128</c:v>
                </c:pt>
                <c:pt idx="12">
                  <c:v>936</c:v>
                </c:pt>
                <c:pt idx="13">
                  <c:v>350</c:v>
                </c:pt>
                <c:pt idx="14">
                  <c:v>112</c:v>
                </c:pt>
                <c:pt idx="15">
                  <c:v>57</c:v>
                </c:pt>
                <c:pt idx="16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18-4EA7-A184-4020107F942D}"/>
            </c:ext>
          </c:extLst>
        </c:ser>
        <c:ser>
          <c:idx val="1"/>
          <c:order val="1"/>
          <c:tx>
            <c:strRef>
              <c:f>'Table 10.46'!$S$62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10.46'!$Y$63:$Y$79</c:f>
              <c:numCache>
                <c:formatCode>#,##0</c:formatCode>
                <c:ptCount val="17"/>
                <c:pt idx="0">
                  <c:v>30</c:v>
                </c:pt>
                <c:pt idx="1">
                  <c:v>652</c:v>
                </c:pt>
                <c:pt idx="2">
                  <c:v>2195</c:v>
                </c:pt>
                <c:pt idx="3">
                  <c:v>4060</c:v>
                </c:pt>
                <c:pt idx="4">
                  <c:v>6114</c:v>
                </c:pt>
                <c:pt idx="5">
                  <c:v>5910</c:v>
                </c:pt>
                <c:pt idx="6">
                  <c:v>4650</c:v>
                </c:pt>
                <c:pt idx="7">
                  <c:v>4072</c:v>
                </c:pt>
                <c:pt idx="8">
                  <c:v>4107</c:v>
                </c:pt>
                <c:pt idx="9">
                  <c:v>3706</c:v>
                </c:pt>
                <c:pt idx="10">
                  <c:v>3208</c:v>
                </c:pt>
                <c:pt idx="11">
                  <c:v>2043</c:v>
                </c:pt>
                <c:pt idx="12">
                  <c:v>852</c:v>
                </c:pt>
                <c:pt idx="13">
                  <c:v>259</c:v>
                </c:pt>
                <c:pt idx="14">
                  <c:v>95</c:v>
                </c:pt>
                <c:pt idx="15">
                  <c:v>70</c:v>
                </c:pt>
                <c:pt idx="16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18-4EA7-A184-4020107F94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10.46'!$Y$83:$Y$90</c:f>
              <c:numCache>
                <c:formatCode>#,##0</c:formatCode>
                <c:ptCount val="8"/>
                <c:pt idx="0">
                  <c:v>3219</c:v>
                </c:pt>
                <c:pt idx="1">
                  <c:v>4811</c:v>
                </c:pt>
                <c:pt idx="2">
                  <c:v>5275</c:v>
                </c:pt>
                <c:pt idx="3">
                  <c:v>2281</c:v>
                </c:pt>
                <c:pt idx="4">
                  <c:v>1892</c:v>
                </c:pt>
                <c:pt idx="5">
                  <c:v>1741</c:v>
                </c:pt>
                <c:pt idx="6">
                  <c:v>2902</c:v>
                </c:pt>
                <c:pt idx="7">
                  <c:v>4706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B5-4680-BA07-24857055E93E}"/>
            </c:ext>
          </c:extLst>
        </c:ser>
        <c:ser>
          <c:idx val="1"/>
          <c:order val="1"/>
          <c:tx>
            <c:strRef>
              <c:f>'Table 10.46'!$S$92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10.46'!$Y$93:$Y$100</c:f>
              <c:numCache>
                <c:formatCode>#,##0</c:formatCode>
                <c:ptCount val="8"/>
                <c:pt idx="0">
                  <c:v>2361</c:v>
                </c:pt>
                <c:pt idx="1">
                  <c:v>6491</c:v>
                </c:pt>
                <c:pt idx="2">
                  <c:v>1062</c:v>
                </c:pt>
                <c:pt idx="3">
                  <c:v>4852</c:v>
                </c:pt>
                <c:pt idx="4">
                  <c:v>5404</c:v>
                </c:pt>
                <c:pt idx="5">
                  <c:v>2648</c:v>
                </c:pt>
                <c:pt idx="6">
                  <c:v>250</c:v>
                </c:pt>
                <c:pt idx="7">
                  <c:v>2622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B5-4680-BA07-24857055E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10.46'!$S$1</c:f>
              <c:strCache>
                <c:ptCount val="1"/>
                <c:pt idx="0">
                  <c:v>Port Adelaide Enfield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10.46'!$U$8:$Y$8</c:f>
              <c:numCache>
                <c:formatCode>#,##0</c:formatCode>
                <c:ptCount val="5"/>
                <c:pt idx="0">
                  <c:v>39063.5</c:v>
                </c:pt>
                <c:pt idx="1">
                  <c:v>39751</c:v>
                </c:pt>
                <c:pt idx="2">
                  <c:v>41032.79</c:v>
                </c:pt>
                <c:pt idx="3">
                  <c:v>42506.01</c:v>
                </c:pt>
                <c:pt idx="4">
                  <c:v>42348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BD-4946-A03C-BF37BDFA233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BD-4946-A03C-BF37BDFA2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10.46'!$T$4:$Z$4</c:f>
              <c:numCache>
                <c:formatCode>#,##0</c:formatCode>
                <c:ptCount val="7"/>
                <c:pt idx="0">
                  <c:v>83639</c:v>
                </c:pt>
                <c:pt idx="1">
                  <c:v>84324</c:v>
                </c:pt>
                <c:pt idx="2">
                  <c:v>84043</c:v>
                </c:pt>
                <c:pt idx="3">
                  <c:v>83910</c:v>
                </c:pt>
                <c:pt idx="4">
                  <c:v>83786</c:v>
                </c:pt>
                <c:pt idx="5">
                  <c:v>88583</c:v>
                </c:pt>
                <c:pt idx="6">
                  <c:v>93180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16-4CD7-95D8-57D4D0BBBA7D}"/>
            </c:ext>
          </c:extLst>
        </c:ser>
        <c:ser>
          <c:idx val="1"/>
          <c:order val="1"/>
          <c:tx>
            <c:strRef>
              <c:f>'Table 10.46'!$S$7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10.46'!$T$7:$Z$7</c:f>
              <c:numCache>
                <c:formatCode>#,##0</c:formatCode>
                <c:ptCount val="7"/>
                <c:pt idx="0">
                  <c:v>60321</c:v>
                </c:pt>
                <c:pt idx="1">
                  <c:v>60901</c:v>
                </c:pt>
                <c:pt idx="2">
                  <c:v>61491</c:v>
                </c:pt>
                <c:pt idx="3">
                  <c:v>61606</c:v>
                </c:pt>
                <c:pt idx="4">
                  <c:v>62131</c:v>
                </c:pt>
                <c:pt idx="5">
                  <c:v>63777</c:v>
                </c:pt>
                <c:pt idx="6">
                  <c:v>66156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16-4CD7-95D8-57D4D0BBBA7D}"/>
            </c:ext>
          </c:extLst>
        </c:ser>
        <c:ser>
          <c:idx val="2"/>
          <c:order val="2"/>
          <c:tx>
            <c:strRef>
              <c:f>'Table 10.46'!$S$11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10.46'!$T$11:$Z$11</c:f>
              <c:numCache>
                <c:formatCode>#,##0</c:formatCode>
                <c:ptCount val="7"/>
                <c:pt idx="0">
                  <c:v>75956</c:v>
                </c:pt>
                <c:pt idx="1">
                  <c:v>76663</c:v>
                </c:pt>
                <c:pt idx="2">
                  <c:v>76436</c:v>
                </c:pt>
                <c:pt idx="3">
                  <c:v>76419</c:v>
                </c:pt>
                <c:pt idx="4">
                  <c:v>76091</c:v>
                </c:pt>
                <c:pt idx="5">
                  <c:v>80377</c:v>
                </c:pt>
                <c:pt idx="6">
                  <c:v>84070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16-4CD7-95D8-57D4D0BBBA7D}"/>
            </c:ext>
          </c:extLst>
        </c:ser>
        <c:ser>
          <c:idx val="3"/>
          <c:order val="3"/>
          <c:tx>
            <c:strRef>
              <c:f>'Table 10.46'!$S$12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10.46'!$T$12:$Z$12</c:f>
              <c:numCache>
                <c:formatCode>#,##0</c:formatCode>
                <c:ptCount val="7"/>
                <c:pt idx="0">
                  <c:v>7682</c:v>
                </c:pt>
                <c:pt idx="1">
                  <c:v>7658</c:v>
                </c:pt>
                <c:pt idx="2">
                  <c:v>7604</c:v>
                </c:pt>
                <c:pt idx="3">
                  <c:v>7488</c:v>
                </c:pt>
                <c:pt idx="4">
                  <c:v>7695</c:v>
                </c:pt>
                <c:pt idx="5">
                  <c:v>8206</c:v>
                </c:pt>
                <c:pt idx="6">
                  <c:v>9111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16-4CD7-95D8-57D4D0BBB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10.46'!$S$1</c:f>
              <c:strCache>
                <c:ptCount val="1"/>
                <c:pt idx="0">
                  <c:v>Port Adelaide Enfield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10.46'!$AB$15:$AB$33</c:f>
              <c:numCache>
                <c:formatCode>0.0%</c:formatCode>
                <c:ptCount val="19"/>
                <c:pt idx="0">
                  <c:v>1.0109465550547328E-2</c:v>
                </c:pt>
                <c:pt idx="1">
                  <c:v>4.5074050225370251E-3</c:v>
                </c:pt>
                <c:pt idx="2">
                  <c:v>7.3417042283751885E-2</c:v>
                </c:pt>
                <c:pt idx="3">
                  <c:v>7.1474565357372826E-3</c:v>
                </c:pt>
                <c:pt idx="4">
                  <c:v>6.1483150890749086E-2</c:v>
                </c:pt>
                <c:pt idx="5">
                  <c:v>3.5211418759390427E-2</c:v>
                </c:pt>
                <c:pt idx="6">
                  <c:v>8.4535308006009877E-2</c:v>
                </c:pt>
                <c:pt idx="7">
                  <c:v>7.7055162051942475E-2</c:v>
                </c:pt>
                <c:pt idx="8">
                  <c:v>4.7907276239536382E-2</c:v>
                </c:pt>
                <c:pt idx="9">
                  <c:v>1.11611933891393E-2</c:v>
                </c:pt>
                <c:pt idx="10">
                  <c:v>2.9555698647778492E-2</c:v>
                </c:pt>
                <c:pt idx="11">
                  <c:v>1.3962223653144451E-2</c:v>
                </c:pt>
                <c:pt idx="12">
                  <c:v>5.9025541961794374E-2</c:v>
                </c:pt>
                <c:pt idx="13">
                  <c:v>0.11431637690491522</c:v>
                </c:pt>
                <c:pt idx="14">
                  <c:v>6.5561279244473067E-2</c:v>
                </c:pt>
                <c:pt idx="15">
                  <c:v>7.4576089289547107E-2</c:v>
                </c:pt>
                <c:pt idx="16">
                  <c:v>0.13171281390856407</c:v>
                </c:pt>
                <c:pt idx="17">
                  <c:v>1.7632539171496028E-2</c:v>
                </c:pt>
                <c:pt idx="18">
                  <c:v>3.7400729770336982E-2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52-4957-89EC-9B7B632C0CB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52-4957-89EC-9B7B632C0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10.46'!$Z$44:$Z$60</c:f>
              <c:numCache>
                <c:formatCode>#,##0</c:formatCode>
                <c:ptCount val="17"/>
                <c:pt idx="0">
                  <c:v>23</c:v>
                </c:pt>
                <c:pt idx="1">
                  <c:v>517</c:v>
                </c:pt>
                <c:pt idx="2">
                  <c:v>2220</c:v>
                </c:pt>
                <c:pt idx="3">
                  <c:v>4723</c:v>
                </c:pt>
                <c:pt idx="4">
                  <c:v>7035</c:v>
                </c:pt>
                <c:pt idx="5">
                  <c:v>7379</c:v>
                </c:pt>
                <c:pt idx="6">
                  <c:v>6527</c:v>
                </c:pt>
                <c:pt idx="7">
                  <c:v>5122</c:v>
                </c:pt>
                <c:pt idx="8">
                  <c:v>4470</c:v>
                </c:pt>
                <c:pt idx="9">
                  <c:v>3846</c:v>
                </c:pt>
                <c:pt idx="10">
                  <c:v>3421</c:v>
                </c:pt>
                <c:pt idx="11">
                  <c:v>2342</c:v>
                </c:pt>
                <c:pt idx="12">
                  <c:v>988</c:v>
                </c:pt>
                <c:pt idx="13">
                  <c:v>370</c:v>
                </c:pt>
                <c:pt idx="14">
                  <c:v>130</c:v>
                </c:pt>
                <c:pt idx="15">
                  <c:v>54</c:v>
                </c:pt>
                <c:pt idx="16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AF-49CC-AE12-6EDBE6D0AB82}"/>
            </c:ext>
          </c:extLst>
        </c:ser>
        <c:ser>
          <c:idx val="1"/>
          <c:order val="1"/>
          <c:tx>
            <c:strRef>
              <c:f>'Table 10.46'!$S$62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10.46'!$Z$63:$Z$79</c:f>
              <c:numCache>
                <c:formatCode>#,##0</c:formatCode>
                <c:ptCount val="17"/>
                <c:pt idx="0">
                  <c:v>37</c:v>
                </c:pt>
                <c:pt idx="1">
                  <c:v>692</c:v>
                </c:pt>
                <c:pt idx="2">
                  <c:v>2256</c:v>
                </c:pt>
                <c:pt idx="3">
                  <c:v>4293</c:v>
                </c:pt>
                <c:pt idx="4">
                  <c:v>6196</c:v>
                </c:pt>
                <c:pt idx="5">
                  <c:v>6218</c:v>
                </c:pt>
                <c:pt idx="6">
                  <c:v>5118</c:v>
                </c:pt>
                <c:pt idx="7">
                  <c:v>4261</c:v>
                </c:pt>
                <c:pt idx="8">
                  <c:v>4196</c:v>
                </c:pt>
                <c:pt idx="9">
                  <c:v>3768</c:v>
                </c:pt>
                <c:pt idx="10">
                  <c:v>3265</c:v>
                </c:pt>
                <c:pt idx="11">
                  <c:v>2225</c:v>
                </c:pt>
                <c:pt idx="12">
                  <c:v>911</c:v>
                </c:pt>
                <c:pt idx="13">
                  <c:v>286</c:v>
                </c:pt>
                <c:pt idx="14">
                  <c:v>109</c:v>
                </c:pt>
                <c:pt idx="15">
                  <c:v>57</c:v>
                </c:pt>
                <c:pt idx="16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AF-49CC-AE12-6EDBE6D0A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10.46'!$Z$83:$Z$90</c:f>
              <c:numCache>
                <c:formatCode>#,##0</c:formatCode>
                <c:ptCount val="8"/>
                <c:pt idx="0">
                  <c:v>3443</c:v>
                </c:pt>
                <c:pt idx="1">
                  <c:v>5065</c:v>
                </c:pt>
                <c:pt idx="2">
                  <c:v>5511</c:v>
                </c:pt>
                <c:pt idx="3">
                  <c:v>2464</c:v>
                </c:pt>
                <c:pt idx="4">
                  <c:v>1944</c:v>
                </c:pt>
                <c:pt idx="5">
                  <c:v>1876</c:v>
                </c:pt>
                <c:pt idx="6">
                  <c:v>3054</c:v>
                </c:pt>
                <c:pt idx="7">
                  <c:v>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78-4565-9676-EE9F47981EB1}"/>
            </c:ext>
          </c:extLst>
        </c:ser>
        <c:ser>
          <c:idx val="1"/>
          <c:order val="1"/>
          <c:tx>
            <c:strRef>
              <c:f>'Table 10.46'!$S$92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10.46'!$Z$93:$Z$100</c:f>
              <c:numCache>
                <c:formatCode>#,##0</c:formatCode>
                <c:ptCount val="8"/>
                <c:pt idx="0">
                  <c:v>2515</c:v>
                </c:pt>
                <c:pt idx="1">
                  <c:v>6787</c:v>
                </c:pt>
                <c:pt idx="2">
                  <c:v>1123</c:v>
                </c:pt>
                <c:pt idx="3">
                  <c:v>5257</c:v>
                </c:pt>
                <c:pt idx="4">
                  <c:v>5463</c:v>
                </c:pt>
                <c:pt idx="5">
                  <c:v>2780</c:v>
                </c:pt>
                <c:pt idx="6">
                  <c:v>275</c:v>
                </c:pt>
                <c:pt idx="7">
                  <c:v>2740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78-4565-9676-EE9F47981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10.5'!$T$4:$Z$4</c:f>
              <c:numCache>
                <c:formatCode>#,##0</c:formatCode>
                <c:ptCount val="7"/>
                <c:pt idx="0">
                  <c:v>420</c:v>
                </c:pt>
                <c:pt idx="1">
                  <c:v>358</c:v>
                </c:pt>
                <c:pt idx="2">
                  <c:v>284</c:v>
                </c:pt>
                <c:pt idx="3">
                  <c:v>265</c:v>
                </c:pt>
                <c:pt idx="4">
                  <c:v>260</c:v>
                </c:pt>
                <c:pt idx="5">
                  <c:v>297</c:v>
                </c:pt>
                <c:pt idx="6">
                  <c:v>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9E-44CC-AF17-23AF9381D320}"/>
            </c:ext>
          </c:extLst>
        </c:ser>
        <c:ser>
          <c:idx val="1"/>
          <c:order val="1"/>
          <c:tx>
            <c:strRef>
              <c:f>'Table 10.5'!$S$7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10.5'!$T$7:$Z$7</c:f>
              <c:numCache>
                <c:formatCode>#,##0</c:formatCode>
                <c:ptCount val="7"/>
                <c:pt idx="0">
                  <c:v>296</c:v>
                </c:pt>
                <c:pt idx="1">
                  <c:v>272</c:v>
                </c:pt>
                <c:pt idx="2">
                  <c:v>225</c:v>
                </c:pt>
                <c:pt idx="3">
                  <c:v>194</c:v>
                </c:pt>
                <c:pt idx="4">
                  <c:v>175</c:v>
                </c:pt>
                <c:pt idx="5">
                  <c:v>187</c:v>
                </c:pt>
                <c:pt idx="6">
                  <c:v>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9E-44CC-AF17-23AF9381D320}"/>
            </c:ext>
          </c:extLst>
        </c:ser>
        <c:ser>
          <c:idx val="2"/>
          <c:order val="2"/>
          <c:tx>
            <c:strRef>
              <c:f>'Table 10.5'!$S$11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10.5'!$T$11:$Z$11</c:f>
              <c:numCache>
                <c:formatCode>#,##0</c:formatCode>
                <c:ptCount val="7"/>
                <c:pt idx="0">
                  <c:v>419</c:v>
                </c:pt>
                <c:pt idx="1">
                  <c:v>359</c:v>
                </c:pt>
                <c:pt idx="2">
                  <c:v>286</c:v>
                </c:pt>
                <c:pt idx="3">
                  <c:v>263</c:v>
                </c:pt>
                <c:pt idx="4">
                  <c:v>256</c:v>
                </c:pt>
                <c:pt idx="5">
                  <c:v>295</c:v>
                </c:pt>
                <c:pt idx="6">
                  <c:v>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9E-44CC-AF17-23AF9381D320}"/>
            </c:ext>
          </c:extLst>
        </c:ser>
        <c:ser>
          <c:idx val="3"/>
          <c:order val="3"/>
          <c:tx>
            <c:strRef>
              <c:f>'Table 10.5'!$S$12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10.5'!$T$12:$Z$12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</c:v>
                </c:pt>
                <c:pt idx="4">
                  <c:v>0</c:v>
                </c:pt>
                <c:pt idx="5">
                  <c:v>4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9E-44CC-AF17-23AF9381D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10.46'!$S$1</c:f>
              <c:strCache>
                <c:ptCount val="1"/>
                <c:pt idx="0">
                  <c:v>Port Adelaide Enfield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10.46'!$T$8:$Z$8</c:f>
              <c:numCache>
                <c:formatCode>#,##0</c:formatCode>
                <c:ptCount val="7"/>
                <c:pt idx="0">
                  <c:v>37704</c:v>
                </c:pt>
                <c:pt idx="1">
                  <c:v>39063.5</c:v>
                </c:pt>
                <c:pt idx="2">
                  <c:v>39751</c:v>
                </c:pt>
                <c:pt idx="3">
                  <c:v>41032.79</c:v>
                </c:pt>
                <c:pt idx="4">
                  <c:v>42506.01</c:v>
                </c:pt>
                <c:pt idx="5">
                  <c:v>42348</c:v>
                </c:pt>
                <c:pt idx="6">
                  <c:v>43834.76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93-4174-A69E-89DA8F406CE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93-4174-A69E-89DA8F406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10.47'!$U$4:$Y$4</c:f>
              <c:numCache>
                <c:formatCode>#,##0</c:formatCode>
                <c:ptCount val="5"/>
                <c:pt idx="0">
                  <c:v>9454</c:v>
                </c:pt>
                <c:pt idx="1">
                  <c:v>9335</c:v>
                </c:pt>
                <c:pt idx="2">
                  <c:v>8847</c:v>
                </c:pt>
                <c:pt idx="3">
                  <c:v>8855</c:v>
                </c:pt>
                <c:pt idx="4">
                  <c:v>9238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15-4326-BEE1-E65999FBE7AA}"/>
            </c:ext>
          </c:extLst>
        </c:ser>
        <c:ser>
          <c:idx val="1"/>
          <c:order val="1"/>
          <c:tx>
            <c:strRef>
              <c:f>'Table 10.47'!$S$7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10.47'!$U$7:$Y$7</c:f>
              <c:numCache>
                <c:formatCode>#,##0</c:formatCode>
                <c:ptCount val="5"/>
                <c:pt idx="0">
                  <c:v>6859</c:v>
                </c:pt>
                <c:pt idx="1">
                  <c:v>6807</c:v>
                </c:pt>
                <c:pt idx="2">
                  <c:v>6651</c:v>
                </c:pt>
                <c:pt idx="3">
                  <c:v>6471</c:v>
                </c:pt>
                <c:pt idx="4">
                  <c:v>6593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15-4326-BEE1-E65999FBE7AA}"/>
            </c:ext>
          </c:extLst>
        </c:ser>
        <c:ser>
          <c:idx val="2"/>
          <c:order val="2"/>
          <c:tx>
            <c:strRef>
              <c:f>'Table 10.47'!$S$11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10.47'!$U$11:$Y$11</c:f>
              <c:numCache>
                <c:formatCode>#,##0</c:formatCode>
                <c:ptCount val="5"/>
                <c:pt idx="0">
                  <c:v>8807</c:v>
                </c:pt>
                <c:pt idx="1">
                  <c:v>8717</c:v>
                </c:pt>
                <c:pt idx="2">
                  <c:v>8276</c:v>
                </c:pt>
                <c:pt idx="3">
                  <c:v>8314</c:v>
                </c:pt>
                <c:pt idx="4">
                  <c:v>8626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15-4326-BEE1-E65999FBE7AA}"/>
            </c:ext>
          </c:extLst>
        </c:ser>
        <c:ser>
          <c:idx val="3"/>
          <c:order val="3"/>
          <c:tx>
            <c:strRef>
              <c:f>'Table 10.47'!$S$12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10.47'!$U$12:$Y$12</c:f>
              <c:numCache>
                <c:formatCode>#,##0</c:formatCode>
                <c:ptCount val="5"/>
                <c:pt idx="0">
                  <c:v>644</c:v>
                </c:pt>
                <c:pt idx="1">
                  <c:v>615</c:v>
                </c:pt>
                <c:pt idx="2">
                  <c:v>572</c:v>
                </c:pt>
                <c:pt idx="3">
                  <c:v>542</c:v>
                </c:pt>
                <c:pt idx="4">
                  <c:v>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15-4326-BEE1-E65999FBE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10.47'!$S$1</c:f>
              <c:strCache>
                <c:ptCount val="1"/>
                <c:pt idx="0">
                  <c:v>Port Augusta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10.47'!$AB$15:$AB$33</c:f>
              <c:numCache>
                <c:formatCode>0.0%</c:formatCode>
                <c:ptCount val="19"/>
                <c:pt idx="0">
                  <c:v>4.6224519092736144E-2</c:v>
                </c:pt>
                <c:pt idx="1">
                  <c:v>2.449995214853096E-2</c:v>
                </c:pt>
                <c:pt idx="2">
                  <c:v>2.440424921045076E-2</c:v>
                </c:pt>
                <c:pt idx="3">
                  <c:v>7.4648291702555268E-3</c:v>
                </c:pt>
                <c:pt idx="4">
                  <c:v>8.1060388553928608E-2</c:v>
                </c:pt>
                <c:pt idx="5">
                  <c:v>1.2824193702746674E-2</c:v>
                </c:pt>
                <c:pt idx="6">
                  <c:v>9.3310364628194087E-2</c:v>
                </c:pt>
                <c:pt idx="7">
                  <c:v>9.6468561584840656E-2</c:v>
                </c:pt>
                <c:pt idx="8">
                  <c:v>4.909560723514212E-2</c:v>
                </c:pt>
                <c:pt idx="9">
                  <c:v>4.5937410278495553E-3</c:v>
                </c:pt>
                <c:pt idx="10">
                  <c:v>1.8183558235237821E-2</c:v>
                </c:pt>
                <c:pt idx="11">
                  <c:v>1.6556608287874437E-2</c:v>
                </c:pt>
                <c:pt idx="12">
                  <c:v>2.0384725811082399E-2</c:v>
                </c:pt>
                <c:pt idx="13">
                  <c:v>0.11618336682936166</c:v>
                </c:pt>
                <c:pt idx="14">
                  <c:v>0.11838453440520624</c:v>
                </c:pt>
                <c:pt idx="15">
                  <c:v>7.0437362427026515E-2</c:v>
                </c:pt>
                <c:pt idx="16">
                  <c:v>0.11359938750119629</c:v>
                </c:pt>
                <c:pt idx="17">
                  <c:v>4.8808498420901524E-3</c:v>
                </c:pt>
                <c:pt idx="18">
                  <c:v>3.0337831371423103E-2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D6-4B79-A20A-57F5C08B290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D6-4B79-A20A-57F5C08B2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10.47'!$Y$44:$Y$60</c:f>
              <c:numCache>
                <c:formatCode>#,##0</c:formatCode>
                <c:ptCount val="17"/>
                <c:pt idx="0">
                  <c:v>11</c:v>
                </c:pt>
                <c:pt idx="1">
                  <c:v>104</c:v>
                </c:pt>
                <c:pt idx="2">
                  <c:v>254</c:v>
                </c:pt>
                <c:pt idx="3">
                  <c:v>503</c:v>
                </c:pt>
                <c:pt idx="4">
                  <c:v>633</c:v>
                </c:pt>
                <c:pt idx="5">
                  <c:v>570</c:v>
                </c:pt>
                <c:pt idx="6">
                  <c:v>354</c:v>
                </c:pt>
                <c:pt idx="7">
                  <c:v>402</c:v>
                </c:pt>
                <c:pt idx="8">
                  <c:v>491</c:v>
                </c:pt>
                <c:pt idx="9">
                  <c:v>467</c:v>
                </c:pt>
                <c:pt idx="10">
                  <c:v>509</c:v>
                </c:pt>
                <c:pt idx="11">
                  <c:v>351</c:v>
                </c:pt>
                <c:pt idx="12">
                  <c:v>132</c:v>
                </c:pt>
                <c:pt idx="13">
                  <c:v>53</c:v>
                </c:pt>
                <c:pt idx="14">
                  <c:v>24</c:v>
                </c:pt>
                <c:pt idx="15">
                  <c:v>8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D8-435B-B309-0F1A9720227A}"/>
            </c:ext>
          </c:extLst>
        </c:ser>
        <c:ser>
          <c:idx val="1"/>
          <c:order val="1"/>
          <c:tx>
            <c:strRef>
              <c:f>'Table 10.47'!$S$62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10.47'!$Y$63:$Y$79</c:f>
              <c:numCache>
                <c:formatCode>#,##0</c:formatCode>
                <c:ptCount val="17"/>
                <c:pt idx="0">
                  <c:v>4</c:v>
                </c:pt>
                <c:pt idx="1">
                  <c:v>99</c:v>
                </c:pt>
                <c:pt idx="2">
                  <c:v>278</c:v>
                </c:pt>
                <c:pt idx="3">
                  <c:v>438</c:v>
                </c:pt>
                <c:pt idx="4">
                  <c:v>547</c:v>
                </c:pt>
                <c:pt idx="5">
                  <c:v>407</c:v>
                </c:pt>
                <c:pt idx="6">
                  <c:v>365</c:v>
                </c:pt>
                <c:pt idx="7">
                  <c:v>387</c:v>
                </c:pt>
                <c:pt idx="8">
                  <c:v>454</c:v>
                </c:pt>
                <c:pt idx="9">
                  <c:v>489</c:v>
                </c:pt>
                <c:pt idx="10">
                  <c:v>413</c:v>
                </c:pt>
                <c:pt idx="11">
                  <c:v>282</c:v>
                </c:pt>
                <c:pt idx="12">
                  <c:v>146</c:v>
                </c:pt>
                <c:pt idx="13">
                  <c:v>43</c:v>
                </c:pt>
                <c:pt idx="14">
                  <c:v>11</c:v>
                </c:pt>
                <c:pt idx="15">
                  <c:v>0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D8-435B-B309-0F1A97202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10.47'!$Y$83:$Y$90</c:f>
              <c:numCache>
                <c:formatCode>#,##0</c:formatCode>
                <c:ptCount val="8"/>
                <c:pt idx="0">
                  <c:v>199</c:v>
                </c:pt>
                <c:pt idx="1">
                  <c:v>230</c:v>
                </c:pt>
                <c:pt idx="2">
                  <c:v>740</c:v>
                </c:pt>
                <c:pt idx="3">
                  <c:v>365</c:v>
                </c:pt>
                <c:pt idx="4">
                  <c:v>130</c:v>
                </c:pt>
                <c:pt idx="5">
                  <c:v>142</c:v>
                </c:pt>
                <c:pt idx="6">
                  <c:v>518</c:v>
                </c:pt>
                <c:pt idx="7">
                  <c:v>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F9-4315-B7AD-DB9D8164B70A}"/>
            </c:ext>
          </c:extLst>
        </c:ser>
        <c:ser>
          <c:idx val="1"/>
          <c:order val="1"/>
          <c:tx>
            <c:strRef>
              <c:f>'Table 10.47'!$S$92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10.47'!$Y$93:$Y$100</c:f>
              <c:numCache>
                <c:formatCode>#,##0</c:formatCode>
                <c:ptCount val="8"/>
                <c:pt idx="0">
                  <c:v>231</c:v>
                </c:pt>
                <c:pt idx="1">
                  <c:v>518</c:v>
                </c:pt>
                <c:pt idx="2">
                  <c:v>90</c:v>
                </c:pt>
                <c:pt idx="3">
                  <c:v>674</c:v>
                </c:pt>
                <c:pt idx="4">
                  <c:v>564</c:v>
                </c:pt>
                <c:pt idx="5">
                  <c:v>308</c:v>
                </c:pt>
                <c:pt idx="6">
                  <c:v>32</c:v>
                </c:pt>
                <c:pt idx="7">
                  <c:v>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F9-4315-B7AD-DB9D8164B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10.47'!$S$1</c:f>
              <c:strCache>
                <c:ptCount val="1"/>
                <c:pt idx="0">
                  <c:v>Port Augusta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10.47'!$U$8:$Y$8</c:f>
              <c:numCache>
                <c:formatCode>#,##0</c:formatCode>
                <c:ptCount val="5"/>
                <c:pt idx="0">
                  <c:v>39905.660000000003</c:v>
                </c:pt>
                <c:pt idx="1">
                  <c:v>39836</c:v>
                </c:pt>
                <c:pt idx="2">
                  <c:v>40704</c:v>
                </c:pt>
                <c:pt idx="3">
                  <c:v>43325.01</c:v>
                </c:pt>
                <c:pt idx="4">
                  <c:v>41688.65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5F-4C8F-A17A-085E1D7B389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5F-4C8F-A17A-085E1D7B3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10.47'!$T$4:$Z$4</c:f>
              <c:numCache>
                <c:formatCode>#,##0</c:formatCode>
                <c:ptCount val="7"/>
                <c:pt idx="0">
                  <c:v>9539</c:v>
                </c:pt>
                <c:pt idx="1">
                  <c:v>9454</c:v>
                </c:pt>
                <c:pt idx="2">
                  <c:v>9335</c:v>
                </c:pt>
                <c:pt idx="3">
                  <c:v>8847</c:v>
                </c:pt>
                <c:pt idx="4">
                  <c:v>8855</c:v>
                </c:pt>
                <c:pt idx="5">
                  <c:v>9238</c:v>
                </c:pt>
                <c:pt idx="6">
                  <c:v>10449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D9-443F-9D08-98E80567310E}"/>
            </c:ext>
          </c:extLst>
        </c:ser>
        <c:ser>
          <c:idx val="1"/>
          <c:order val="1"/>
          <c:tx>
            <c:strRef>
              <c:f>'Table 10.47'!$S$7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10.47'!$T$7:$Z$7</c:f>
              <c:numCache>
                <c:formatCode>#,##0</c:formatCode>
                <c:ptCount val="7"/>
                <c:pt idx="0">
                  <c:v>6828</c:v>
                </c:pt>
                <c:pt idx="1">
                  <c:v>6859</c:v>
                </c:pt>
                <c:pt idx="2">
                  <c:v>6807</c:v>
                </c:pt>
                <c:pt idx="3">
                  <c:v>6651</c:v>
                </c:pt>
                <c:pt idx="4">
                  <c:v>6471</c:v>
                </c:pt>
                <c:pt idx="5">
                  <c:v>6593</c:v>
                </c:pt>
                <c:pt idx="6">
                  <c:v>7109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D9-443F-9D08-98E80567310E}"/>
            </c:ext>
          </c:extLst>
        </c:ser>
        <c:ser>
          <c:idx val="2"/>
          <c:order val="2"/>
          <c:tx>
            <c:strRef>
              <c:f>'Table 10.47'!$S$11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10.47'!$T$11:$Z$11</c:f>
              <c:numCache>
                <c:formatCode>#,##0</c:formatCode>
                <c:ptCount val="7"/>
                <c:pt idx="0">
                  <c:v>8856</c:v>
                </c:pt>
                <c:pt idx="1">
                  <c:v>8807</c:v>
                </c:pt>
                <c:pt idx="2">
                  <c:v>8717</c:v>
                </c:pt>
                <c:pt idx="3">
                  <c:v>8276</c:v>
                </c:pt>
                <c:pt idx="4">
                  <c:v>8314</c:v>
                </c:pt>
                <c:pt idx="5">
                  <c:v>8626</c:v>
                </c:pt>
                <c:pt idx="6">
                  <c:v>9865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D9-443F-9D08-98E80567310E}"/>
            </c:ext>
          </c:extLst>
        </c:ser>
        <c:ser>
          <c:idx val="3"/>
          <c:order val="3"/>
          <c:tx>
            <c:strRef>
              <c:f>'Table 10.47'!$S$12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10.47'!$T$12:$Z$12</c:f>
              <c:numCache>
                <c:formatCode>#,##0</c:formatCode>
                <c:ptCount val="7"/>
                <c:pt idx="0">
                  <c:v>682</c:v>
                </c:pt>
                <c:pt idx="1">
                  <c:v>644</c:v>
                </c:pt>
                <c:pt idx="2">
                  <c:v>615</c:v>
                </c:pt>
                <c:pt idx="3">
                  <c:v>572</c:v>
                </c:pt>
                <c:pt idx="4">
                  <c:v>542</c:v>
                </c:pt>
                <c:pt idx="5">
                  <c:v>612</c:v>
                </c:pt>
                <c:pt idx="6">
                  <c:v>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D9-443F-9D08-98E805673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10.47'!$S$1</c:f>
              <c:strCache>
                <c:ptCount val="1"/>
                <c:pt idx="0">
                  <c:v>Port Augusta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10.47'!$AB$15:$AB$33</c:f>
              <c:numCache>
                <c:formatCode>0.0%</c:formatCode>
                <c:ptCount val="19"/>
                <c:pt idx="0">
                  <c:v>4.6224519092736144E-2</c:v>
                </c:pt>
                <c:pt idx="1">
                  <c:v>2.449995214853096E-2</c:v>
                </c:pt>
                <c:pt idx="2">
                  <c:v>2.440424921045076E-2</c:v>
                </c:pt>
                <c:pt idx="3">
                  <c:v>7.4648291702555268E-3</c:v>
                </c:pt>
                <c:pt idx="4">
                  <c:v>8.1060388553928608E-2</c:v>
                </c:pt>
                <c:pt idx="5">
                  <c:v>1.2824193702746674E-2</c:v>
                </c:pt>
                <c:pt idx="6">
                  <c:v>9.3310364628194087E-2</c:v>
                </c:pt>
                <c:pt idx="7">
                  <c:v>9.6468561584840656E-2</c:v>
                </c:pt>
                <c:pt idx="8">
                  <c:v>4.909560723514212E-2</c:v>
                </c:pt>
                <c:pt idx="9">
                  <c:v>4.5937410278495553E-3</c:v>
                </c:pt>
                <c:pt idx="10">
                  <c:v>1.8183558235237821E-2</c:v>
                </c:pt>
                <c:pt idx="11">
                  <c:v>1.6556608287874437E-2</c:v>
                </c:pt>
                <c:pt idx="12">
                  <c:v>2.0384725811082399E-2</c:v>
                </c:pt>
                <c:pt idx="13">
                  <c:v>0.11618336682936166</c:v>
                </c:pt>
                <c:pt idx="14">
                  <c:v>0.11838453440520624</c:v>
                </c:pt>
                <c:pt idx="15">
                  <c:v>7.0437362427026515E-2</c:v>
                </c:pt>
                <c:pt idx="16">
                  <c:v>0.11359938750119629</c:v>
                </c:pt>
                <c:pt idx="17">
                  <c:v>4.8808498420901524E-3</c:v>
                </c:pt>
                <c:pt idx="18">
                  <c:v>3.0337831371423103E-2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7-4E69-9C47-89FD1350EAE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77-4E69-9C47-89FD1350E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10.47'!$Z$44:$Z$60</c:f>
              <c:numCache>
                <c:formatCode>#,##0</c:formatCode>
                <c:ptCount val="17"/>
                <c:pt idx="0">
                  <c:v>12</c:v>
                </c:pt>
                <c:pt idx="1">
                  <c:v>131</c:v>
                </c:pt>
                <c:pt idx="2">
                  <c:v>325</c:v>
                </c:pt>
                <c:pt idx="3">
                  <c:v>549</c:v>
                </c:pt>
                <c:pt idx="4">
                  <c:v>752</c:v>
                </c:pt>
                <c:pt idx="5">
                  <c:v>617</c:v>
                </c:pt>
                <c:pt idx="6">
                  <c:v>423</c:v>
                </c:pt>
                <c:pt idx="7">
                  <c:v>403</c:v>
                </c:pt>
                <c:pt idx="8">
                  <c:v>516</c:v>
                </c:pt>
                <c:pt idx="9">
                  <c:v>494</c:v>
                </c:pt>
                <c:pt idx="10">
                  <c:v>576</c:v>
                </c:pt>
                <c:pt idx="11">
                  <c:v>416</c:v>
                </c:pt>
                <c:pt idx="12">
                  <c:v>142</c:v>
                </c:pt>
                <c:pt idx="13">
                  <c:v>62</c:v>
                </c:pt>
                <c:pt idx="14">
                  <c:v>20</c:v>
                </c:pt>
                <c:pt idx="15">
                  <c:v>12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A4-4210-99D3-C90752767485}"/>
            </c:ext>
          </c:extLst>
        </c:ser>
        <c:ser>
          <c:idx val="1"/>
          <c:order val="1"/>
          <c:tx>
            <c:strRef>
              <c:f>'Table 10.47'!$S$62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10.47'!$Z$63:$Z$79</c:f>
              <c:numCache>
                <c:formatCode>#,##0</c:formatCode>
                <c:ptCount val="17"/>
                <c:pt idx="0">
                  <c:v>10</c:v>
                </c:pt>
                <c:pt idx="1">
                  <c:v>128</c:v>
                </c:pt>
                <c:pt idx="2">
                  <c:v>338</c:v>
                </c:pt>
                <c:pt idx="3">
                  <c:v>513</c:v>
                </c:pt>
                <c:pt idx="4">
                  <c:v>592</c:v>
                </c:pt>
                <c:pt idx="5">
                  <c:v>493</c:v>
                </c:pt>
                <c:pt idx="6">
                  <c:v>420</c:v>
                </c:pt>
                <c:pt idx="7">
                  <c:v>439</c:v>
                </c:pt>
                <c:pt idx="8">
                  <c:v>482</c:v>
                </c:pt>
                <c:pt idx="9">
                  <c:v>521</c:v>
                </c:pt>
                <c:pt idx="10">
                  <c:v>481</c:v>
                </c:pt>
                <c:pt idx="11">
                  <c:v>332</c:v>
                </c:pt>
                <c:pt idx="12">
                  <c:v>145</c:v>
                </c:pt>
                <c:pt idx="13">
                  <c:v>54</c:v>
                </c:pt>
                <c:pt idx="14">
                  <c:v>16</c:v>
                </c:pt>
                <c:pt idx="15">
                  <c:v>5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A4-4210-99D3-C90752767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10.47'!$Z$83:$Z$90</c:f>
              <c:numCache>
                <c:formatCode>#,##0</c:formatCode>
                <c:ptCount val="8"/>
                <c:pt idx="0">
                  <c:v>208</c:v>
                </c:pt>
                <c:pt idx="1">
                  <c:v>242</c:v>
                </c:pt>
                <c:pt idx="2">
                  <c:v>750</c:v>
                </c:pt>
                <c:pt idx="3">
                  <c:v>408</c:v>
                </c:pt>
                <c:pt idx="4">
                  <c:v>146</c:v>
                </c:pt>
                <c:pt idx="5">
                  <c:v>146</c:v>
                </c:pt>
                <c:pt idx="6">
                  <c:v>534</c:v>
                </c:pt>
                <c:pt idx="7">
                  <c:v>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37-41F6-9D2E-BDF74D3611A8}"/>
            </c:ext>
          </c:extLst>
        </c:ser>
        <c:ser>
          <c:idx val="1"/>
          <c:order val="1"/>
          <c:tx>
            <c:strRef>
              <c:f>'Table 10.47'!$S$92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10.47'!$Z$93:$Z$100</c:f>
              <c:numCache>
                <c:formatCode>#,##0</c:formatCode>
                <c:ptCount val="8"/>
                <c:pt idx="0">
                  <c:v>250</c:v>
                </c:pt>
                <c:pt idx="1">
                  <c:v>541</c:v>
                </c:pt>
                <c:pt idx="2">
                  <c:v>106</c:v>
                </c:pt>
                <c:pt idx="3">
                  <c:v>714</c:v>
                </c:pt>
                <c:pt idx="4">
                  <c:v>578</c:v>
                </c:pt>
                <c:pt idx="5">
                  <c:v>324</c:v>
                </c:pt>
                <c:pt idx="6">
                  <c:v>32</c:v>
                </c:pt>
                <c:pt idx="7">
                  <c:v>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37-41F6-9D2E-BDF74D361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10.5'!$S$1</c:f>
              <c:strCache>
                <c:ptCount val="1"/>
                <c:pt idx="0">
                  <c:v>Anangu Pitjantjatjara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10.5'!$AB$15:$AB$33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3.0534351145038167E-2</c:v>
                </c:pt>
                <c:pt idx="5">
                  <c:v>2.5445292620865138E-2</c:v>
                </c:pt>
                <c:pt idx="6">
                  <c:v>8.6513994910941472E-2</c:v>
                </c:pt>
                <c:pt idx="7">
                  <c:v>2.7989821882951654E-2</c:v>
                </c:pt>
                <c:pt idx="8">
                  <c:v>0</c:v>
                </c:pt>
                <c:pt idx="9">
                  <c:v>0</c:v>
                </c:pt>
                <c:pt idx="10">
                  <c:v>0.12468193384223919</c:v>
                </c:pt>
                <c:pt idx="11">
                  <c:v>1.7811704834605598E-2</c:v>
                </c:pt>
                <c:pt idx="12">
                  <c:v>0</c:v>
                </c:pt>
                <c:pt idx="13">
                  <c:v>6.3613231552162849E-2</c:v>
                </c:pt>
                <c:pt idx="14">
                  <c:v>2.7989821882951654E-2</c:v>
                </c:pt>
                <c:pt idx="15">
                  <c:v>0.21882951653944022</c:v>
                </c:pt>
                <c:pt idx="16">
                  <c:v>0.14503816793893129</c:v>
                </c:pt>
                <c:pt idx="17">
                  <c:v>0</c:v>
                </c:pt>
                <c:pt idx="18">
                  <c:v>0.15521628498727735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6F-4FC5-B6D9-63AA8772252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6F-4FC5-B6D9-63AA87722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10.47'!$S$1</c:f>
              <c:strCache>
                <c:ptCount val="1"/>
                <c:pt idx="0">
                  <c:v>Port Augusta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10.47'!$T$8:$Z$8</c:f>
              <c:numCache>
                <c:formatCode>#,##0</c:formatCode>
                <c:ptCount val="7"/>
                <c:pt idx="0">
                  <c:v>39480</c:v>
                </c:pt>
                <c:pt idx="1">
                  <c:v>39905.660000000003</c:v>
                </c:pt>
                <c:pt idx="2">
                  <c:v>39836</c:v>
                </c:pt>
                <c:pt idx="3">
                  <c:v>40704</c:v>
                </c:pt>
                <c:pt idx="4">
                  <c:v>43325.01</c:v>
                </c:pt>
                <c:pt idx="5">
                  <c:v>41688.65</c:v>
                </c:pt>
                <c:pt idx="6">
                  <c:v>42688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A4-404B-B8D3-E597A5E06C9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A4-404B-B8D3-E597A5E06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10.48'!$U$4:$Y$4</c:f>
              <c:numCache>
                <c:formatCode>#,##0</c:formatCode>
                <c:ptCount val="5"/>
                <c:pt idx="0">
                  <c:v>11134</c:v>
                </c:pt>
                <c:pt idx="1">
                  <c:v>11129</c:v>
                </c:pt>
                <c:pt idx="2">
                  <c:v>10761</c:v>
                </c:pt>
                <c:pt idx="3">
                  <c:v>10465</c:v>
                </c:pt>
                <c:pt idx="4">
                  <c:v>10662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D0-492D-AA5E-B552D4B54016}"/>
            </c:ext>
          </c:extLst>
        </c:ser>
        <c:ser>
          <c:idx val="1"/>
          <c:order val="1"/>
          <c:tx>
            <c:strRef>
              <c:f>'Table 10.48'!$S$7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10.48'!$U$7:$Y$7</c:f>
              <c:numCache>
                <c:formatCode>#,##0</c:formatCode>
                <c:ptCount val="5"/>
                <c:pt idx="0">
                  <c:v>7679</c:v>
                </c:pt>
                <c:pt idx="1">
                  <c:v>7619</c:v>
                </c:pt>
                <c:pt idx="2">
                  <c:v>7419</c:v>
                </c:pt>
                <c:pt idx="3">
                  <c:v>7321</c:v>
                </c:pt>
                <c:pt idx="4">
                  <c:v>7431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D0-492D-AA5E-B552D4B54016}"/>
            </c:ext>
          </c:extLst>
        </c:ser>
        <c:ser>
          <c:idx val="2"/>
          <c:order val="2"/>
          <c:tx>
            <c:strRef>
              <c:f>'Table 10.48'!$S$11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10.48'!$U$11:$Y$11</c:f>
              <c:numCache>
                <c:formatCode>#,##0</c:formatCode>
                <c:ptCount val="5"/>
                <c:pt idx="0">
                  <c:v>9764</c:v>
                </c:pt>
                <c:pt idx="1">
                  <c:v>9803</c:v>
                </c:pt>
                <c:pt idx="2">
                  <c:v>9474</c:v>
                </c:pt>
                <c:pt idx="3">
                  <c:v>9170</c:v>
                </c:pt>
                <c:pt idx="4">
                  <c:v>9378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D0-492D-AA5E-B552D4B54016}"/>
            </c:ext>
          </c:extLst>
        </c:ser>
        <c:ser>
          <c:idx val="3"/>
          <c:order val="3"/>
          <c:tx>
            <c:strRef>
              <c:f>'Table 10.48'!$S$12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10.48'!$U$12:$Y$12</c:f>
              <c:numCache>
                <c:formatCode>#,##0</c:formatCode>
                <c:ptCount val="5"/>
                <c:pt idx="0">
                  <c:v>1375</c:v>
                </c:pt>
                <c:pt idx="1">
                  <c:v>1327</c:v>
                </c:pt>
                <c:pt idx="2">
                  <c:v>1288</c:v>
                </c:pt>
                <c:pt idx="3">
                  <c:v>1291</c:v>
                </c:pt>
                <c:pt idx="4">
                  <c:v>1284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D0-492D-AA5E-B552D4B54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10.48'!$S$1</c:f>
              <c:strCache>
                <c:ptCount val="1"/>
                <c:pt idx="0">
                  <c:v>Port Lincoln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10.48'!$AB$15:$AB$33</c:f>
              <c:numCache>
                <c:formatCode>0.0%</c:formatCode>
                <c:ptCount val="19"/>
                <c:pt idx="0">
                  <c:v>0.11724018675427979</c:v>
                </c:pt>
                <c:pt idx="1">
                  <c:v>8.5595711568390107E-3</c:v>
                </c:pt>
                <c:pt idx="2">
                  <c:v>5.6804426768113439E-2</c:v>
                </c:pt>
                <c:pt idx="3">
                  <c:v>8.1272695832612825E-3</c:v>
                </c:pt>
                <c:pt idx="4">
                  <c:v>6.1992045651046171E-2</c:v>
                </c:pt>
                <c:pt idx="5">
                  <c:v>2.8013141967836764E-2</c:v>
                </c:pt>
                <c:pt idx="6">
                  <c:v>0.11257132975964032</c:v>
                </c:pt>
                <c:pt idx="7">
                  <c:v>7.9197648279439731E-2</c:v>
                </c:pt>
                <c:pt idx="8">
                  <c:v>6.2251426595192803E-2</c:v>
                </c:pt>
                <c:pt idx="9">
                  <c:v>3.4584125886218224E-3</c:v>
                </c:pt>
                <c:pt idx="10">
                  <c:v>2.1960919937748572E-2</c:v>
                </c:pt>
                <c:pt idx="11">
                  <c:v>1.634099948123811E-2</c:v>
                </c:pt>
                <c:pt idx="12">
                  <c:v>2.8099602282552309E-2</c:v>
                </c:pt>
                <c:pt idx="13">
                  <c:v>4.6256268372816878E-2</c:v>
                </c:pt>
                <c:pt idx="14">
                  <c:v>4.5045823966799237E-2</c:v>
                </c:pt>
                <c:pt idx="15">
                  <c:v>7.2194362787480551E-2</c:v>
                </c:pt>
                <c:pt idx="16">
                  <c:v>0.10798893307971641</c:v>
                </c:pt>
                <c:pt idx="17">
                  <c:v>1.305550752204738E-2</c:v>
                </c:pt>
                <c:pt idx="18">
                  <c:v>3.1125713297596402E-2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A4-4944-804A-5EB9AE412AC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A4-4944-804A-5EB9AE412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10.48'!$Y$44:$Y$60</c:f>
              <c:numCache>
                <c:formatCode>#,##0</c:formatCode>
                <c:ptCount val="17"/>
                <c:pt idx="0">
                  <c:v>7</c:v>
                </c:pt>
                <c:pt idx="1">
                  <c:v>163</c:v>
                </c:pt>
                <c:pt idx="2">
                  <c:v>356</c:v>
                </c:pt>
                <c:pt idx="3">
                  <c:v>619</c:v>
                </c:pt>
                <c:pt idx="4">
                  <c:v>675</c:v>
                </c:pt>
                <c:pt idx="5">
                  <c:v>697</c:v>
                </c:pt>
                <c:pt idx="6">
                  <c:v>501</c:v>
                </c:pt>
                <c:pt idx="7">
                  <c:v>496</c:v>
                </c:pt>
                <c:pt idx="8">
                  <c:v>517</c:v>
                </c:pt>
                <c:pt idx="9">
                  <c:v>518</c:v>
                </c:pt>
                <c:pt idx="10">
                  <c:v>474</c:v>
                </c:pt>
                <c:pt idx="11">
                  <c:v>341</c:v>
                </c:pt>
                <c:pt idx="12">
                  <c:v>177</c:v>
                </c:pt>
                <c:pt idx="13">
                  <c:v>91</c:v>
                </c:pt>
                <c:pt idx="14">
                  <c:v>34</c:v>
                </c:pt>
                <c:pt idx="15">
                  <c:v>10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58-4EFC-8CA5-439BCD9C0598}"/>
            </c:ext>
          </c:extLst>
        </c:ser>
        <c:ser>
          <c:idx val="1"/>
          <c:order val="1"/>
          <c:tx>
            <c:strRef>
              <c:f>'Table 10.48'!$S$62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10.48'!$Y$63:$Y$79</c:f>
              <c:numCache>
                <c:formatCode>#,##0</c:formatCode>
                <c:ptCount val="17"/>
                <c:pt idx="0">
                  <c:v>10</c:v>
                </c:pt>
                <c:pt idx="1">
                  <c:v>161</c:v>
                </c:pt>
                <c:pt idx="2">
                  <c:v>386</c:v>
                </c:pt>
                <c:pt idx="3">
                  <c:v>435</c:v>
                </c:pt>
                <c:pt idx="4">
                  <c:v>540</c:v>
                </c:pt>
                <c:pt idx="5">
                  <c:v>505</c:v>
                </c:pt>
                <c:pt idx="6">
                  <c:v>475</c:v>
                </c:pt>
                <c:pt idx="7">
                  <c:v>460</c:v>
                </c:pt>
                <c:pt idx="8">
                  <c:v>510</c:v>
                </c:pt>
                <c:pt idx="9">
                  <c:v>496</c:v>
                </c:pt>
                <c:pt idx="10">
                  <c:v>483</c:v>
                </c:pt>
                <c:pt idx="11">
                  <c:v>320</c:v>
                </c:pt>
                <c:pt idx="12">
                  <c:v>116</c:v>
                </c:pt>
                <c:pt idx="13">
                  <c:v>42</c:v>
                </c:pt>
                <c:pt idx="14">
                  <c:v>27</c:v>
                </c:pt>
                <c:pt idx="15">
                  <c:v>12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58-4EFC-8CA5-439BCD9C0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10.48'!$Y$83:$Y$90</c:f>
              <c:numCache>
                <c:formatCode>#,##0</c:formatCode>
                <c:ptCount val="8"/>
                <c:pt idx="0">
                  <c:v>312</c:v>
                </c:pt>
                <c:pt idx="1">
                  <c:v>385</c:v>
                </c:pt>
                <c:pt idx="2">
                  <c:v>631</c:v>
                </c:pt>
                <c:pt idx="3">
                  <c:v>230</c:v>
                </c:pt>
                <c:pt idx="4">
                  <c:v>107</c:v>
                </c:pt>
                <c:pt idx="5">
                  <c:v>200</c:v>
                </c:pt>
                <c:pt idx="6">
                  <c:v>321</c:v>
                </c:pt>
                <c:pt idx="7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87-489F-90EB-C137AB8A40FF}"/>
            </c:ext>
          </c:extLst>
        </c:ser>
        <c:ser>
          <c:idx val="1"/>
          <c:order val="1"/>
          <c:tx>
            <c:strRef>
              <c:f>'Table 10.48'!$S$92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10.48'!$Y$93:$Y$100</c:f>
              <c:numCache>
                <c:formatCode>#,##0</c:formatCode>
                <c:ptCount val="8"/>
                <c:pt idx="0">
                  <c:v>202</c:v>
                </c:pt>
                <c:pt idx="1">
                  <c:v>600</c:v>
                </c:pt>
                <c:pt idx="2">
                  <c:v>87</c:v>
                </c:pt>
                <c:pt idx="3">
                  <c:v>603</c:v>
                </c:pt>
                <c:pt idx="4">
                  <c:v>598</c:v>
                </c:pt>
                <c:pt idx="5">
                  <c:v>473</c:v>
                </c:pt>
                <c:pt idx="6">
                  <c:v>19</c:v>
                </c:pt>
                <c:pt idx="7">
                  <c:v>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87-489F-90EB-C137AB8A4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10.48'!$S$1</c:f>
              <c:strCache>
                <c:ptCount val="1"/>
                <c:pt idx="0">
                  <c:v>Port Lincoln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10.48'!$U$8:$Y$8</c:f>
              <c:numCache>
                <c:formatCode>#,##0</c:formatCode>
                <c:ptCount val="5"/>
                <c:pt idx="0">
                  <c:v>30892.46</c:v>
                </c:pt>
                <c:pt idx="1">
                  <c:v>31754.62</c:v>
                </c:pt>
                <c:pt idx="2">
                  <c:v>32177</c:v>
                </c:pt>
                <c:pt idx="3">
                  <c:v>31765.5</c:v>
                </c:pt>
                <c:pt idx="4">
                  <c:v>33971.99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8E-4C3A-849A-0A8F03D1655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8E-4C3A-849A-0A8F03D16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10.48'!$T$4:$Z$4</c:f>
              <c:numCache>
                <c:formatCode>#,##0</c:formatCode>
                <c:ptCount val="7"/>
                <c:pt idx="0">
                  <c:v>11238</c:v>
                </c:pt>
                <c:pt idx="1">
                  <c:v>11134</c:v>
                </c:pt>
                <c:pt idx="2">
                  <c:v>11129</c:v>
                </c:pt>
                <c:pt idx="3">
                  <c:v>10761</c:v>
                </c:pt>
                <c:pt idx="4">
                  <c:v>10465</c:v>
                </c:pt>
                <c:pt idx="5">
                  <c:v>10662</c:v>
                </c:pt>
                <c:pt idx="6">
                  <c:v>11566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77-429D-A925-414F39E4292C}"/>
            </c:ext>
          </c:extLst>
        </c:ser>
        <c:ser>
          <c:idx val="1"/>
          <c:order val="1"/>
          <c:tx>
            <c:strRef>
              <c:f>'Table 10.48'!$S$7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10.48'!$T$7:$Z$7</c:f>
              <c:numCache>
                <c:formatCode>#,##0</c:formatCode>
                <c:ptCount val="7"/>
                <c:pt idx="0">
                  <c:v>7735</c:v>
                </c:pt>
                <c:pt idx="1">
                  <c:v>7679</c:v>
                </c:pt>
                <c:pt idx="2">
                  <c:v>7619</c:v>
                </c:pt>
                <c:pt idx="3">
                  <c:v>7419</c:v>
                </c:pt>
                <c:pt idx="4">
                  <c:v>7321</c:v>
                </c:pt>
                <c:pt idx="5">
                  <c:v>7431</c:v>
                </c:pt>
                <c:pt idx="6">
                  <c:v>7982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77-429D-A925-414F39E4292C}"/>
            </c:ext>
          </c:extLst>
        </c:ser>
        <c:ser>
          <c:idx val="2"/>
          <c:order val="2"/>
          <c:tx>
            <c:strRef>
              <c:f>'Table 10.48'!$S$11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10.48'!$T$11:$Z$11</c:f>
              <c:numCache>
                <c:formatCode>#,##0</c:formatCode>
                <c:ptCount val="7"/>
                <c:pt idx="0">
                  <c:v>9819</c:v>
                </c:pt>
                <c:pt idx="1">
                  <c:v>9764</c:v>
                </c:pt>
                <c:pt idx="2">
                  <c:v>9803</c:v>
                </c:pt>
                <c:pt idx="3">
                  <c:v>9474</c:v>
                </c:pt>
                <c:pt idx="4">
                  <c:v>9170</c:v>
                </c:pt>
                <c:pt idx="5">
                  <c:v>9378</c:v>
                </c:pt>
                <c:pt idx="6">
                  <c:v>10126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77-429D-A925-414F39E4292C}"/>
            </c:ext>
          </c:extLst>
        </c:ser>
        <c:ser>
          <c:idx val="3"/>
          <c:order val="3"/>
          <c:tx>
            <c:strRef>
              <c:f>'Table 10.48'!$S$12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10.48'!$T$12:$Z$12</c:f>
              <c:numCache>
                <c:formatCode>#,##0</c:formatCode>
                <c:ptCount val="7"/>
                <c:pt idx="0">
                  <c:v>1422</c:v>
                </c:pt>
                <c:pt idx="1">
                  <c:v>1375</c:v>
                </c:pt>
                <c:pt idx="2">
                  <c:v>1327</c:v>
                </c:pt>
                <c:pt idx="3">
                  <c:v>1288</c:v>
                </c:pt>
                <c:pt idx="4">
                  <c:v>1291</c:v>
                </c:pt>
                <c:pt idx="5">
                  <c:v>1284</c:v>
                </c:pt>
                <c:pt idx="6">
                  <c:v>1440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77-429D-A925-414F39E42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10.48'!$S$1</c:f>
              <c:strCache>
                <c:ptCount val="1"/>
                <c:pt idx="0">
                  <c:v>Port Lincoln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10.48'!$AB$15:$AB$33</c:f>
              <c:numCache>
                <c:formatCode>0.0%</c:formatCode>
                <c:ptCount val="19"/>
                <c:pt idx="0">
                  <c:v>0.11724018675427979</c:v>
                </c:pt>
                <c:pt idx="1">
                  <c:v>8.5595711568390107E-3</c:v>
                </c:pt>
                <c:pt idx="2">
                  <c:v>5.6804426768113439E-2</c:v>
                </c:pt>
                <c:pt idx="3">
                  <c:v>8.1272695832612825E-3</c:v>
                </c:pt>
                <c:pt idx="4">
                  <c:v>6.1992045651046171E-2</c:v>
                </c:pt>
                <c:pt idx="5">
                  <c:v>2.8013141967836764E-2</c:v>
                </c:pt>
                <c:pt idx="6">
                  <c:v>0.11257132975964032</c:v>
                </c:pt>
                <c:pt idx="7">
                  <c:v>7.9197648279439731E-2</c:v>
                </c:pt>
                <c:pt idx="8">
                  <c:v>6.2251426595192803E-2</c:v>
                </c:pt>
                <c:pt idx="9">
                  <c:v>3.4584125886218224E-3</c:v>
                </c:pt>
                <c:pt idx="10">
                  <c:v>2.1960919937748572E-2</c:v>
                </c:pt>
                <c:pt idx="11">
                  <c:v>1.634099948123811E-2</c:v>
                </c:pt>
                <c:pt idx="12">
                  <c:v>2.8099602282552309E-2</c:v>
                </c:pt>
                <c:pt idx="13">
                  <c:v>4.6256268372816878E-2</c:v>
                </c:pt>
                <c:pt idx="14">
                  <c:v>4.5045823966799237E-2</c:v>
                </c:pt>
                <c:pt idx="15">
                  <c:v>7.2194362787480551E-2</c:v>
                </c:pt>
                <c:pt idx="16">
                  <c:v>0.10798893307971641</c:v>
                </c:pt>
                <c:pt idx="17">
                  <c:v>1.305550752204738E-2</c:v>
                </c:pt>
                <c:pt idx="18">
                  <c:v>3.1125713297596402E-2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04-4847-9424-553C109416D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04-4847-9424-553C10941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10.48'!$Z$44:$Z$60</c:f>
              <c:numCache>
                <c:formatCode>#,##0</c:formatCode>
                <c:ptCount val="17"/>
                <c:pt idx="0">
                  <c:v>7</c:v>
                </c:pt>
                <c:pt idx="1">
                  <c:v>181</c:v>
                </c:pt>
                <c:pt idx="2">
                  <c:v>392</c:v>
                </c:pt>
                <c:pt idx="3">
                  <c:v>659</c:v>
                </c:pt>
                <c:pt idx="4">
                  <c:v>723</c:v>
                </c:pt>
                <c:pt idx="5">
                  <c:v>710</c:v>
                </c:pt>
                <c:pt idx="6">
                  <c:v>545</c:v>
                </c:pt>
                <c:pt idx="7">
                  <c:v>518</c:v>
                </c:pt>
                <c:pt idx="8">
                  <c:v>533</c:v>
                </c:pt>
                <c:pt idx="9">
                  <c:v>529</c:v>
                </c:pt>
                <c:pt idx="10">
                  <c:v>526</c:v>
                </c:pt>
                <c:pt idx="11">
                  <c:v>403</c:v>
                </c:pt>
                <c:pt idx="12">
                  <c:v>207</c:v>
                </c:pt>
                <c:pt idx="13">
                  <c:v>83</c:v>
                </c:pt>
                <c:pt idx="14">
                  <c:v>44</c:v>
                </c:pt>
                <c:pt idx="15">
                  <c:v>21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C0-489C-A787-D4193A110942}"/>
            </c:ext>
          </c:extLst>
        </c:ser>
        <c:ser>
          <c:idx val="1"/>
          <c:order val="1"/>
          <c:tx>
            <c:strRef>
              <c:f>'Table 10.48'!$S$62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10.48'!$Z$63:$Z$79</c:f>
              <c:numCache>
                <c:formatCode>#,##0</c:formatCode>
                <c:ptCount val="17"/>
                <c:pt idx="0">
                  <c:v>14</c:v>
                </c:pt>
                <c:pt idx="1">
                  <c:v>201</c:v>
                </c:pt>
                <c:pt idx="2">
                  <c:v>390</c:v>
                </c:pt>
                <c:pt idx="3">
                  <c:v>487</c:v>
                </c:pt>
                <c:pt idx="4">
                  <c:v>631</c:v>
                </c:pt>
                <c:pt idx="5">
                  <c:v>544</c:v>
                </c:pt>
                <c:pt idx="6">
                  <c:v>484</c:v>
                </c:pt>
                <c:pt idx="7">
                  <c:v>485</c:v>
                </c:pt>
                <c:pt idx="8">
                  <c:v>555</c:v>
                </c:pt>
                <c:pt idx="9">
                  <c:v>485</c:v>
                </c:pt>
                <c:pt idx="10">
                  <c:v>531</c:v>
                </c:pt>
                <c:pt idx="11">
                  <c:v>343</c:v>
                </c:pt>
                <c:pt idx="12">
                  <c:v>147</c:v>
                </c:pt>
                <c:pt idx="13">
                  <c:v>56</c:v>
                </c:pt>
                <c:pt idx="14">
                  <c:v>33</c:v>
                </c:pt>
                <c:pt idx="15">
                  <c:v>19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C0-489C-A787-D4193A110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10.48'!$Z$83:$Z$90</c:f>
              <c:numCache>
                <c:formatCode>#,##0</c:formatCode>
                <c:ptCount val="8"/>
                <c:pt idx="0">
                  <c:v>343</c:v>
                </c:pt>
                <c:pt idx="1">
                  <c:v>378</c:v>
                </c:pt>
                <c:pt idx="2">
                  <c:v>679</c:v>
                </c:pt>
                <c:pt idx="3">
                  <c:v>250</c:v>
                </c:pt>
                <c:pt idx="4">
                  <c:v>111</c:v>
                </c:pt>
                <c:pt idx="5">
                  <c:v>209</c:v>
                </c:pt>
                <c:pt idx="6">
                  <c:v>346</c:v>
                </c:pt>
                <c:pt idx="7">
                  <c:v>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8C-4D43-BA54-65E538FFB9BE}"/>
            </c:ext>
          </c:extLst>
        </c:ser>
        <c:ser>
          <c:idx val="1"/>
          <c:order val="1"/>
          <c:tx>
            <c:strRef>
              <c:f>'Table 10.48'!$S$92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10.48'!$Z$93:$Z$100</c:f>
              <c:numCache>
                <c:formatCode>#,##0</c:formatCode>
                <c:ptCount val="8"/>
                <c:pt idx="0">
                  <c:v>230</c:v>
                </c:pt>
                <c:pt idx="1">
                  <c:v>633</c:v>
                </c:pt>
                <c:pt idx="2">
                  <c:v>96</c:v>
                </c:pt>
                <c:pt idx="3">
                  <c:v>645</c:v>
                </c:pt>
                <c:pt idx="4">
                  <c:v>614</c:v>
                </c:pt>
                <c:pt idx="5">
                  <c:v>496</c:v>
                </c:pt>
                <c:pt idx="6">
                  <c:v>15</c:v>
                </c:pt>
                <c:pt idx="7">
                  <c:v>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8C-4D43-BA54-65E538FFB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12</c:v>
                </c:pt>
                <c:pt idx="3">
                  <c:v>29</c:v>
                </c:pt>
                <c:pt idx="4">
                  <c:v>33</c:v>
                </c:pt>
                <c:pt idx="5">
                  <c:v>26</c:v>
                </c:pt>
                <c:pt idx="6">
                  <c:v>7</c:v>
                </c:pt>
                <c:pt idx="7">
                  <c:v>19</c:v>
                </c:pt>
                <c:pt idx="8">
                  <c:v>20</c:v>
                </c:pt>
                <c:pt idx="9">
                  <c:v>5</c:v>
                </c:pt>
                <c:pt idx="10">
                  <c:v>10</c:v>
                </c:pt>
                <c:pt idx="11">
                  <c:v>8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63-460F-9BB2-E16841AF165E}"/>
            </c:ext>
          </c:extLst>
        </c:ser>
        <c:ser>
          <c:idx val="1"/>
          <c:order val="1"/>
          <c:tx>
            <c:strRef>
              <c:f>'Table 10.5'!$S$62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26</c:v>
                </c:pt>
                <c:pt idx="4">
                  <c:v>38</c:v>
                </c:pt>
                <c:pt idx="5">
                  <c:v>27</c:v>
                </c:pt>
                <c:pt idx="6">
                  <c:v>31</c:v>
                </c:pt>
                <c:pt idx="7">
                  <c:v>19</c:v>
                </c:pt>
                <c:pt idx="8">
                  <c:v>19</c:v>
                </c:pt>
                <c:pt idx="9">
                  <c:v>12</c:v>
                </c:pt>
                <c:pt idx="10">
                  <c:v>13</c:v>
                </c:pt>
                <c:pt idx="11">
                  <c:v>8</c:v>
                </c:pt>
                <c:pt idx="12">
                  <c:v>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63-460F-9BB2-E16841AF1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10.48'!$S$1</c:f>
              <c:strCache>
                <c:ptCount val="1"/>
                <c:pt idx="0">
                  <c:v>Port Lincoln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10.48'!$T$8:$Z$8</c:f>
              <c:numCache>
                <c:formatCode>#,##0</c:formatCode>
                <c:ptCount val="7"/>
                <c:pt idx="0">
                  <c:v>30414.29</c:v>
                </c:pt>
                <c:pt idx="1">
                  <c:v>30892.46</c:v>
                </c:pt>
                <c:pt idx="2">
                  <c:v>31754.62</c:v>
                </c:pt>
                <c:pt idx="3">
                  <c:v>32177</c:v>
                </c:pt>
                <c:pt idx="4">
                  <c:v>31765.5</c:v>
                </c:pt>
                <c:pt idx="5">
                  <c:v>33971.99</c:v>
                </c:pt>
                <c:pt idx="6">
                  <c:v>34634.5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64-4D25-87BF-E083550150A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64-4D25-87BF-E08355015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10.49'!$U$4:$Y$4</c:f>
              <c:numCache>
                <c:formatCode>#,##0</c:formatCode>
                <c:ptCount val="5"/>
                <c:pt idx="0">
                  <c:v>9691</c:v>
                </c:pt>
                <c:pt idx="1">
                  <c:v>9728</c:v>
                </c:pt>
                <c:pt idx="2">
                  <c:v>9730</c:v>
                </c:pt>
                <c:pt idx="3">
                  <c:v>9493</c:v>
                </c:pt>
                <c:pt idx="4">
                  <c:v>9978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D7-458E-A343-A25AB35FE84D}"/>
            </c:ext>
          </c:extLst>
        </c:ser>
        <c:ser>
          <c:idx val="1"/>
          <c:order val="1"/>
          <c:tx>
            <c:strRef>
              <c:f>'Table 10.49'!$S$7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10.49'!$U$7:$Y$7</c:f>
              <c:numCache>
                <c:formatCode>#,##0</c:formatCode>
                <c:ptCount val="5"/>
                <c:pt idx="0">
                  <c:v>7351</c:v>
                </c:pt>
                <c:pt idx="1">
                  <c:v>7387</c:v>
                </c:pt>
                <c:pt idx="2">
                  <c:v>7354</c:v>
                </c:pt>
                <c:pt idx="3">
                  <c:v>7311</c:v>
                </c:pt>
                <c:pt idx="4">
                  <c:v>7549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D7-458E-A343-A25AB35FE84D}"/>
            </c:ext>
          </c:extLst>
        </c:ser>
        <c:ser>
          <c:idx val="2"/>
          <c:order val="2"/>
          <c:tx>
            <c:strRef>
              <c:f>'Table 10.49'!$S$11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10.49'!$U$11:$Y$11</c:f>
              <c:numCache>
                <c:formatCode>#,##0</c:formatCode>
                <c:ptCount val="5"/>
                <c:pt idx="0">
                  <c:v>8819</c:v>
                </c:pt>
                <c:pt idx="1">
                  <c:v>8904</c:v>
                </c:pt>
                <c:pt idx="2">
                  <c:v>8912</c:v>
                </c:pt>
                <c:pt idx="3">
                  <c:v>8650</c:v>
                </c:pt>
                <c:pt idx="4">
                  <c:v>9087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D7-458E-A343-A25AB35FE84D}"/>
            </c:ext>
          </c:extLst>
        </c:ser>
        <c:ser>
          <c:idx val="3"/>
          <c:order val="3"/>
          <c:tx>
            <c:strRef>
              <c:f>'Table 10.49'!$S$12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10.49'!$U$12:$Y$12</c:f>
              <c:numCache>
                <c:formatCode>#,##0</c:formatCode>
                <c:ptCount val="5"/>
                <c:pt idx="0">
                  <c:v>870</c:v>
                </c:pt>
                <c:pt idx="1">
                  <c:v>828</c:v>
                </c:pt>
                <c:pt idx="2">
                  <c:v>822</c:v>
                </c:pt>
                <c:pt idx="3">
                  <c:v>841</c:v>
                </c:pt>
                <c:pt idx="4">
                  <c:v>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D7-458E-A343-A25AB35FE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10.49'!$S$1</c:f>
              <c:strCache>
                <c:ptCount val="1"/>
                <c:pt idx="0">
                  <c:v>Port Pirie City and Dists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10.49'!$AB$15:$AB$33</c:f>
              <c:numCache>
                <c:formatCode>0.0%</c:formatCode>
                <c:ptCount val="19"/>
                <c:pt idx="0">
                  <c:v>3.2858200666419847E-2</c:v>
                </c:pt>
                <c:pt idx="1">
                  <c:v>1.4716771566086634E-2</c:v>
                </c:pt>
                <c:pt idx="2">
                  <c:v>9.7926693817104782E-2</c:v>
                </c:pt>
                <c:pt idx="3">
                  <c:v>1.1384672343576454E-2</c:v>
                </c:pt>
                <c:pt idx="4">
                  <c:v>7.9785264716771567E-2</c:v>
                </c:pt>
                <c:pt idx="5">
                  <c:v>1.3976305072195484E-2</c:v>
                </c:pt>
                <c:pt idx="6">
                  <c:v>0.10551647537948908</c:v>
                </c:pt>
                <c:pt idx="7">
                  <c:v>7.8304331728989263E-2</c:v>
                </c:pt>
                <c:pt idx="8">
                  <c:v>5.0721954831543875E-2</c:v>
                </c:pt>
                <c:pt idx="9">
                  <c:v>5.6460570159200295E-3</c:v>
                </c:pt>
                <c:pt idx="10">
                  <c:v>2.332469455757127E-2</c:v>
                </c:pt>
                <c:pt idx="11">
                  <c:v>8.5153646797482413E-3</c:v>
                </c:pt>
                <c:pt idx="12">
                  <c:v>2.4527952610144392E-2</c:v>
                </c:pt>
                <c:pt idx="13">
                  <c:v>7.8859681599407622E-2</c:v>
                </c:pt>
                <c:pt idx="14">
                  <c:v>4.9981488337652723E-2</c:v>
                </c:pt>
                <c:pt idx="15">
                  <c:v>7.8026656793780083E-2</c:v>
                </c:pt>
                <c:pt idx="16">
                  <c:v>0.13161791928915217</c:v>
                </c:pt>
                <c:pt idx="17">
                  <c:v>9.1632728619029987E-3</c:v>
                </c:pt>
                <c:pt idx="18">
                  <c:v>4.6464272491669754E-2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A7-49A7-AB9E-0E3F8DB317F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A7-49A7-AB9E-0E3F8DB31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10.49'!$Y$44:$Y$60</c:f>
              <c:numCache>
                <c:formatCode>#,##0</c:formatCode>
                <c:ptCount val="17"/>
                <c:pt idx="0">
                  <c:v>8</c:v>
                </c:pt>
                <c:pt idx="1">
                  <c:v>127</c:v>
                </c:pt>
                <c:pt idx="2">
                  <c:v>396</c:v>
                </c:pt>
                <c:pt idx="3">
                  <c:v>549</c:v>
                </c:pt>
                <c:pt idx="4">
                  <c:v>545</c:v>
                </c:pt>
                <c:pt idx="5">
                  <c:v>467</c:v>
                </c:pt>
                <c:pt idx="6">
                  <c:v>413</c:v>
                </c:pt>
                <c:pt idx="7">
                  <c:v>470</c:v>
                </c:pt>
                <c:pt idx="8">
                  <c:v>548</c:v>
                </c:pt>
                <c:pt idx="9">
                  <c:v>530</c:v>
                </c:pt>
                <c:pt idx="10">
                  <c:v>507</c:v>
                </c:pt>
                <c:pt idx="11">
                  <c:v>353</c:v>
                </c:pt>
                <c:pt idx="12">
                  <c:v>178</c:v>
                </c:pt>
                <c:pt idx="13">
                  <c:v>48</c:v>
                </c:pt>
                <c:pt idx="14">
                  <c:v>21</c:v>
                </c:pt>
                <c:pt idx="15">
                  <c:v>13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3-4E06-97E4-ABBB4E270589}"/>
            </c:ext>
          </c:extLst>
        </c:ser>
        <c:ser>
          <c:idx val="1"/>
          <c:order val="1"/>
          <c:tx>
            <c:strRef>
              <c:f>'Table 10.49'!$S$62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10.49'!$Y$63:$Y$79</c:f>
              <c:numCache>
                <c:formatCode>#,##0</c:formatCode>
                <c:ptCount val="17"/>
                <c:pt idx="0">
                  <c:v>0</c:v>
                </c:pt>
                <c:pt idx="1">
                  <c:v>157</c:v>
                </c:pt>
                <c:pt idx="2">
                  <c:v>330</c:v>
                </c:pt>
                <c:pt idx="3">
                  <c:v>458</c:v>
                </c:pt>
                <c:pt idx="4">
                  <c:v>484</c:v>
                </c:pt>
                <c:pt idx="5">
                  <c:v>395</c:v>
                </c:pt>
                <c:pt idx="6">
                  <c:v>404</c:v>
                </c:pt>
                <c:pt idx="7">
                  <c:v>481</c:v>
                </c:pt>
                <c:pt idx="8">
                  <c:v>571</c:v>
                </c:pt>
                <c:pt idx="9">
                  <c:v>485</c:v>
                </c:pt>
                <c:pt idx="10">
                  <c:v>508</c:v>
                </c:pt>
                <c:pt idx="11">
                  <c:v>297</c:v>
                </c:pt>
                <c:pt idx="12">
                  <c:v>126</c:v>
                </c:pt>
                <c:pt idx="13">
                  <c:v>44</c:v>
                </c:pt>
                <c:pt idx="14">
                  <c:v>22</c:v>
                </c:pt>
                <c:pt idx="15">
                  <c:v>13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73-4E06-97E4-ABBB4E270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10.49'!$Y$83:$Y$90</c:f>
              <c:numCache>
                <c:formatCode>#,##0</c:formatCode>
                <c:ptCount val="8"/>
                <c:pt idx="0">
                  <c:v>283</c:v>
                </c:pt>
                <c:pt idx="1">
                  <c:v>304</c:v>
                </c:pt>
                <c:pt idx="2">
                  <c:v>930</c:v>
                </c:pt>
                <c:pt idx="3">
                  <c:v>205</c:v>
                </c:pt>
                <c:pt idx="4">
                  <c:v>94</c:v>
                </c:pt>
                <c:pt idx="5">
                  <c:v>201</c:v>
                </c:pt>
                <c:pt idx="6">
                  <c:v>482</c:v>
                </c:pt>
                <c:pt idx="7">
                  <c:v>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B8-41DA-9B8A-C1294CAB02E8}"/>
            </c:ext>
          </c:extLst>
        </c:ser>
        <c:ser>
          <c:idx val="1"/>
          <c:order val="1"/>
          <c:tx>
            <c:strRef>
              <c:f>'Table 10.49'!$S$92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10.49'!$Y$93:$Y$100</c:f>
              <c:numCache>
                <c:formatCode>#,##0</c:formatCode>
                <c:ptCount val="8"/>
                <c:pt idx="0">
                  <c:v>253</c:v>
                </c:pt>
                <c:pt idx="1">
                  <c:v>564</c:v>
                </c:pt>
                <c:pt idx="2">
                  <c:v>115</c:v>
                </c:pt>
                <c:pt idx="3">
                  <c:v>726</c:v>
                </c:pt>
                <c:pt idx="4">
                  <c:v>529</c:v>
                </c:pt>
                <c:pt idx="5">
                  <c:v>460</c:v>
                </c:pt>
                <c:pt idx="6">
                  <c:v>32</c:v>
                </c:pt>
                <c:pt idx="7">
                  <c:v>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B8-41DA-9B8A-C1294CAB0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10.49'!$S$1</c:f>
              <c:strCache>
                <c:ptCount val="1"/>
                <c:pt idx="0">
                  <c:v>Port Pirie City and Dists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10.49'!$U$8:$Y$8</c:f>
              <c:numCache>
                <c:formatCode>#,##0</c:formatCode>
                <c:ptCount val="5"/>
                <c:pt idx="0">
                  <c:v>35395.910000000003</c:v>
                </c:pt>
                <c:pt idx="1">
                  <c:v>34403</c:v>
                </c:pt>
                <c:pt idx="2">
                  <c:v>36480.89</c:v>
                </c:pt>
                <c:pt idx="3">
                  <c:v>38688</c:v>
                </c:pt>
                <c:pt idx="4">
                  <c:v>38856.5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94-452F-AE90-6C73B9BDB6C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94-452F-AE90-6C73B9BDB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10.49'!$T$4:$Z$4</c:f>
              <c:numCache>
                <c:formatCode>#,##0</c:formatCode>
                <c:ptCount val="7"/>
                <c:pt idx="0">
                  <c:v>9633</c:v>
                </c:pt>
                <c:pt idx="1">
                  <c:v>9691</c:v>
                </c:pt>
                <c:pt idx="2">
                  <c:v>9728</c:v>
                </c:pt>
                <c:pt idx="3">
                  <c:v>9730</c:v>
                </c:pt>
                <c:pt idx="4">
                  <c:v>9493</c:v>
                </c:pt>
                <c:pt idx="5">
                  <c:v>9978</c:v>
                </c:pt>
                <c:pt idx="6">
                  <c:v>10804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B9-407C-90AD-112E77410878}"/>
            </c:ext>
          </c:extLst>
        </c:ser>
        <c:ser>
          <c:idx val="1"/>
          <c:order val="1"/>
          <c:tx>
            <c:strRef>
              <c:f>'Table 10.49'!$S$7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10.49'!$T$7:$Z$7</c:f>
              <c:numCache>
                <c:formatCode>#,##0</c:formatCode>
                <c:ptCount val="7"/>
                <c:pt idx="0">
                  <c:v>7357</c:v>
                </c:pt>
                <c:pt idx="1">
                  <c:v>7351</c:v>
                </c:pt>
                <c:pt idx="2">
                  <c:v>7387</c:v>
                </c:pt>
                <c:pt idx="3">
                  <c:v>7354</c:v>
                </c:pt>
                <c:pt idx="4">
                  <c:v>7311</c:v>
                </c:pt>
                <c:pt idx="5">
                  <c:v>7549</c:v>
                </c:pt>
                <c:pt idx="6">
                  <c:v>7979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B9-407C-90AD-112E77410878}"/>
            </c:ext>
          </c:extLst>
        </c:ser>
        <c:ser>
          <c:idx val="2"/>
          <c:order val="2"/>
          <c:tx>
            <c:strRef>
              <c:f>'Table 10.49'!$S$11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10.49'!$T$11:$Z$11</c:f>
              <c:numCache>
                <c:formatCode>#,##0</c:formatCode>
                <c:ptCount val="7"/>
                <c:pt idx="0">
                  <c:v>8732</c:v>
                </c:pt>
                <c:pt idx="1">
                  <c:v>8819</c:v>
                </c:pt>
                <c:pt idx="2">
                  <c:v>8904</c:v>
                </c:pt>
                <c:pt idx="3">
                  <c:v>8912</c:v>
                </c:pt>
                <c:pt idx="4">
                  <c:v>8650</c:v>
                </c:pt>
                <c:pt idx="5">
                  <c:v>9087</c:v>
                </c:pt>
                <c:pt idx="6">
                  <c:v>9830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B9-407C-90AD-112E77410878}"/>
            </c:ext>
          </c:extLst>
        </c:ser>
        <c:ser>
          <c:idx val="3"/>
          <c:order val="3"/>
          <c:tx>
            <c:strRef>
              <c:f>'Table 10.49'!$S$12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10.49'!$T$12:$Z$12</c:f>
              <c:numCache>
                <c:formatCode>#,##0</c:formatCode>
                <c:ptCount val="7"/>
                <c:pt idx="0">
                  <c:v>905</c:v>
                </c:pt>
                <c:pt idx="1">
                  <c:v>870</c:v>
                </c:pt>
                <c:pt idx="2">
                  <c:v>828</c:v>
                </c:pt>
                <c:pt idx="3">
                  <c:v>822</c:v>
                </c:pt>
                <c:pt idx="4">
                  <c:v>841</c:v>
                </c:pt>
                <c:pt idx="5">
                  <c:v>891</c:v>
                </c:pt>
                <c:pt idx="6">
                  <c:v>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B9-407C-90AD-112E77410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10.49'!$S$1</c:f>
              <c:strCache>
                <c:ptCount val="1"/>
                <c:pt idx="0">
                  <c:v>Port Pirie City and Dists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10.49'!$AB$15:$AB$33</c:f>
              <c:numCache>
                <c:formatCode>0.0%</c:formatCode>
                <c:ptCount val="19"/>
                <c:pt idx="0">
                  <c:v>3.2858200666419847E-2</c:v>
                </c:pt>
                <c:pt idx="1">
                  <c:v>1.4716771566086634E-2</c:v>
                </c:pt>
                <c:pt idx="2">
                  <c:v>9.7926693817104782E-2</c:v>
                </c:pt>
                <c:pt idx="3">
                  <c:v>1.1384672343576454E-2</c:v>
                </c:pt>
                <c:pt idx="4">
                  <c:v>7.9785264716771567E-2</c:v>
                </c:pt>
                <c:pt idx="5">
                  <c:v>1.3976305072195484E-2</c:v>
                </c:pt>
                <c:pt idx="6">
                  <c:v>0.10551647537948908</c:v>
                </c:pt>
                <c:pt idx="7">
                  <c:v>7.8304331728989263E-2</c:v>
                </c:pt>
                <c:pt idx="8">
                  <c:v>5.0721954831543875E-2</c:v>
                </c:pt>
                <c:pt idx="9">
                  <c:v>5.6460570159200295E-3</c:v>
                </c:pt>
                <c:pt idx="10">
                  <c:v>2.332469455757127E-2</c:v>
                </c:pt>
                <c:pt idx="11">
                  <c:v>8.5153646797482413E-3</c:v>
                </c:pt>
                <c:pt idx="12">
                  <c:v>2.4527952610144392E-2</c:v>
                </c:pt>
                <c:pt idx="13">
                  <c:v>7.8859681599407622E-2</c:v>
                </c:pt>
                <c:pt idx="14">
                  <c:v>4.9981488337652723E-2</c:v>
                </c:pt>
                <c:pt idx="15">
                  <c:v>7.8026656793780083E-2</c:v>
                </c:pt>
                <c:pt idx="16">
                  <c:v>0.13161791928915217</c:v>
                </c:pt>
                <c:pt idx="17">
                  <c:v>9.1632728619029987E-3</c:v>
                </c:pt>
                <c:pt idx="18">
                  <c:v>4.6464272491669754E-2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58-45A3-8BFB-D0B8AAB474E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58-45A3-8BFB-D0B8AAB47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10.49'!$Z$44:$Z$60</c:f>
              <c:numCache>
                <c:formatCode>#,##0</c:formatCode>
                <c:ptCount val="17"/>
                <c:pt idx="0">
                  <c:v>11</c:v>
                </c:pt>
                <c:pt idx="1">
                  <c:v>160</c:v>
                </c:pt>
                <c:pt idx="2">
                  <c:v>401</c:v>
                </c:pt>
                <c:pt idx="3">
                  <c:v>615</c:v>
                </c:pt>
                <c:pt idx="4">
                  <c:v>576</c:v>
                </c:pt>
                <c:pt idx="5">
                  <c:v>490</c:v>
                </c:pt>
                <c:pt idx="6">
                  <c:v>477</c:v>
                </c:pt>
                <c:pt idx="7">
                  <c:v>505</c:v>
                </c:pt>
                <c:pt idx="8">
                  <c:v>549</c:v>
                </c:pt>
                <c:pt idx="9">
                  <c:v>566</c:v>
                </c:pt>
                <c:pt idx="10">
                  <c:v>532</c:v>
                </c:pt>
                <c:pt idx="11">
                  <c:v>425</c:v>
                </c:pt>
                <c:pt idx="12">
                  <c:v>193</c:v>
                </c:pt>
                <c:pt idx="13">
                  <c:v>60</c:v>
                </c:pt>
                <c:pt idx="14">
                  <c:v>21</c:v>
                </c:pt>
                <c:pt idx="15">
                  <c:v>14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BB-4D51-B892-F8BA729FFD2D}"/>
            </c:ext>
          </c:extLst>
        </c:ser>
        <c:ser>
          <c:idx val="1"/>
          <c:order val="1"/>
          <c:tx>
            <c:strRef>
              <c:f>'Table 10.49'!$S$62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10.49'!$Z$63:$Z$79</c:f>
              <c:numCache>
                <c:formatCode>#,##0</c:formatCode>
                <c:ptCount val="17"/>
                <c:pt idx="0">
                  <c:v>7</c:v>
                </c:pt>
                <c:pt idx="1">
                  <c:v>193</c:v>
                </c:pt>
                <c:pt idx="2">
                  <c:v>392</c:v>
                </c:pt>
                <c:pt idx="3">
                  <c:v>503</c:v>
                </c:pt>
                <c:pt idx="4">
                  <c:v>499</c:v>
                </c:pt>
                <c:pt idx="5">
                  <c:v>426</c:v>
                </c:pt>
                <c:pt idx="6">
                  <c:v>421</c:v>
                </c:pt>
                <c:pt idx="7">
                  <c:v>437</c:v>
                </c:pt>
                <c:pt idx="8">
                  <c:v>605</c:v>
                </c:pt>
                <c:pt idx="9">
                  <c:v>503</c:v>
                </c:pt>
                <c:pt idx="10">
                  <c:v>549</c:v>
                </c:pt>
                <c:pt idx="11">
                  <c:v>330</c:v>
                </c:pt>
                <c:pt idx="12">
                  <c:v>139</c:v>
                </c:pt>
                <c:pt idx="13">
                  <c:v>57</c:v>
                </c:pt>
                <c:pt idx="14">
                  <c:v>31</c:v>
                </c:pt>
                <c:pt idx="15">
                  <c:v>16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BB-4D51-B892-F8BA729FF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10.49'!$Z$83:$Z$90</c:f>
              <c:numCache>
                <c:formatCode>#,##0</c:formatCode>
                <c:ptCount val="8"/>
                <c:pt idx="0">
                  <c:v>301</c:v>
                </c:pt>
                <c:pt idx="1">
                  <c:v>294</c:v>
                </c:pt>
                <c:pt idx="2">
                  <c:v>1004</c:v>
                </c:pt>
                <c:pt idx="3">
                  <c:v>220</c:v>
                </c:pt>
                <c:pt idx="4">
                  <c:v>97</c:v>
                </c:pt>
                <c:pt idx="5">
                  <c:v>213</c:v>
                </c:pt>
                <c:pt idx="6">
                  <c:v>510</c:v>
                </c:pt>
                <c:pt idx="7">
                  <c:v>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35-4513-A802-98ECD8CE8F47}"/>
            </c:ext>
          </c:extLst>
        </c:ser>
        <c:ser>
          <c:idx val="1"/>
          <c:order val="1"/>
          <c:tx>
            <c:strRef>
              <c:f>'Table 10.49'!$S$92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10.49'!$Z$93:$Z$100</c:f>
              <c:numCache>
                <c:formatCode>#,##0</c:formatCode>
                <c:ptCount val="8"/>
                <c:pt idx="0">
                  <c:v>278</c:v>
                </c:pt>
                <c:pt idx="1">
                  <c:v>607</c:v>
                </c:pt>
                <c:pt idx="2">
                  <c:v>123</c:v>
                </c:pt>
                <c:pt idx="3">
                  <c:v>766</c:v>
                </c:pt>
                <c:pt idx="4">
                  <c:v>555</c:v>
                </c:pt>
                <c:pt idx="5">
                  <c:v>485</c:v>
                </c:pt>
                <c:pt idx="6">
                  <c:v>40</c:v>
                </c:pt>
                <c:pt idx="7">
                  <c:v>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35-4513-A802-98ECD8CE8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10.5'!$Z$83:$Z$90</c:f>
              <c:numCache>
                <c:formatCode>#,##0</c:formatCode>
                <c:ptCount val="8"/>
                <c:pt idx="0">
                  <c:v>12</c:v>
                </c:pt>
                <c:pt idx="1">
                  <c:v>16</c:v>
                </c:pt>
                <c:pt idx="2">
                  <c:v>6</c:v>
                </c:pt>
                <c:pt idx="3">
                  <c:v>22</c:v>
                </c:pt>
                <c:pt idx="4">
                  <c:v>0</c:v>
                </c:pt>
                <c:pt idx="5">
                  <c:v>0</c:v>
                </c:pt>
                <c:pt idx="6">
                  <c:v>6</c:v>
                </c:pt>
                <c:pt idx="7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AC-4FB3-BD7A-28D6004815BE}"/>
            </c:ext>
          </c:extLst>
        </c:ser>
        <c:ser>
          <c:idx val="1"/>
          <c:order val="1"/>
          <c:tx>
            <c:strRef>
              <c:f>'Table 10.5'!$S$92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10.5'!$Z$93:$Z$100</c:f>
              <c:numCache>
                <c:formatCode>#,##0</c:formatCode>
                <c:ptCount val="8"/>
                <c:pt idx="0">
                  <c:v>7</c:v>
                </c:pt>
                <c:pt idx="1">
                  <c:v>47</c:v>
                </c:pt>
                <c:pt idx="2">
                  <c:v>0</c:v>
                </c:pt>
                <c:pt idx="3">
                  <c:v>39</c:v>
                </c:pt>
                <c:pt idx="4">
                  <c:v>4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AC-4FB3-BD7A-28D600481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10.49'!$S$1</c:f>
              <c:strCache>
                <c:ptCount val="1"/>
                <c:pt idx="0">
                  <c:v>Port Pirie City and Dists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10.49'!$T$8:$Z$8</c:f>
              <c:numCache>
                <c:formatCode>#,##0</c:formatCode>
                <c:ptCount val="7"/>
                <c:pt idx="0">
                  <c:v>34858</c:v>
                </c:pt>
                <c:pt idx="1">
                  <c:v>35395.910000000003</c:v>
                </c:pt>
                <c:pt idx="2">
                  <c:v>34403</c:v>
                </c:pt>
                <c:pt idx="3">
                  <c:v>36480.89</c:v>
                </c:pt>
                <c:pt idx="4">
                  <c:v>38688</c:v>
                </c:pt>
                <c:pt idx="5">
                  <c:v>38856.5</c:v>
                </c:pt>
                <c:pt idx="6">
                  <c:v>39701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E3-4D77-A02B-7AB3F3D8C84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E3-4D77-A02B-7AB3F3D8C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10.50'!$U$4:$Y$4</c:f>
              <c:numCache>
                <c:formatCode>#,##0</c:formatCode>
                <c:ptCount val="5"/>
                <c:pt idx="0">
                  <c:v>17338</c:v>
                </c:pt>
                <c:pt idx="1">
                  <c:v>17223</c:v>
                </c:pt>
                <c:pt idx="2">
                  <c:v>17081</c:v>
                </c:pt>
                <c:pt idx="3">
                  <c:v>16777</c:v>
                </c:pt>
                <c:pt idx="4">
                  <c:v>17395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0A-463B-902D-D9226CDF74CF}"/>
            </c:ext>
          </c:extLst>
        </c:ser>
        <c:ser>
          <c:idx val="1"/>
          <c:order val="1"/>
          <c:tx>
            <c:strRef>
              <c:f>'Table 10.50'!$S$7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10.50'!$U$7:$Y$7</c:f>
              <c:numCache>
                <c:formatCode>#,##0</c:formatCode>
                <c:ptCount val="5"/>
                <c:pt idx="0">
                  <c:v>12211</c:v>
                </c:pt>
                <c:pt idx="1">
                  <c:v>12183</c:v>
                </c:pt>
                <c:pt idx="2">
                  <c:v>12160</c:v>
                </c:pt>
                <c:pt idx="3">
                  <c:v>12126</c:v>
                </c:pt>
                <c:pt idx="4">
                  <c:v>12193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0A-463B-902D-D9226CDF74CF}"/>
            </c:ext>
          </c:extLst>
        </c:ser>
        <c:ser>
          <c:idx val="2"/>
          <c:order val="2"/>
          <c:tx>
            <c:strRef>
              <c:f>'Table 10.50'!$S$11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10.50'!$U$11:$Y$11</c:f>
              <c:numCache>
                <c:formatCode>#,##0</c:formatCode>
                <c:ptCount val="5"/>
                <c:pt idx="0">
                  <c:v>15500</c:v>
                </c:pt>
                <c:pt idx="1">
                  <c:v>15355</c:v>
                </c:pt>
                <c:pt idx="2">
                  <c:v>15279</c:v>
                </c:pt>
                <c:pt idx="3">
                  <c:v>14972</c:v>
                </c:pt>
                <c:pt idx="4">
                  <c:v>15576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0A-463B-902D-D9226CDF74CF}"/>
            </c:ext>
          </c:extLst>
        </c:ser>
        <c:ser>
          <c:idx val="3"/>
          <c:order val="3"/>
          <c:tx>
            <c:strRef>
              <c:f>'Table 10.50'!$S$12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10.50'!$U$12:$Y$12</c:f>
              <c:numCache>
                <c:formatCode>#,##0</c:formatCode>
                <c:ptCount val="5"/>
                <c:pt idx="0">
                  <c:v>1839</c:v>
                </c:pt>
                <c:pt idx="1">
                  <c:v>1865</c:v>
                </c:pt>
                <c:pt idx="2">
                  <c:v>1805</c:v>
                </c:pt>
                <c:pt idx="3">
                  <c:v>1805</c:v>
                </c:pt>
                <c:pt idx="4">
                  <c:v>1819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0A-463B-902D-D9226CDF7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10.50'!$S$1</c:f>
              <c:strCache>
                <c:ptCount val="1"/>
                <c:pt idx="0">
                  <c:v>Prospect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10.50'!$AB$15:$AB$33</c:f>
              <c:numCache>
                <c:formatCode>0.0%</c:formatCode>
                <c:ptCount val="19"/>
                <c:pt idx="0">
                  <c:v>7.8547156147289847E-3</c:v>
                </c:pt>
                <c:pt idx="1">
                  <c:v>5.626427497075372E-3</c:v>
                </c:pt>
                <c:pt idx="2">
                  <c:v>5.0359311458971642E-2</c:v>
                </c:pt>
                <c:pt idx="3">
                  <c:v>7.9104228176703241E-3</c:v>
                </c:pt>
                <c:pt idx="4">
                  <c:v>5.2531892373683921E-2</c:v>
                </c:pt>
                <c:pt idx="5">
                  <c:v>3.1585984067739957E-2</c:v>
                </c:pt>
                <c:pt idx="6">
                  <c:v>8.389504762965852E-2</c:v>
                </c:pt>
                <c:pt idx="7">
                  <c:v>7.6374575232577568E-2</c:v>
                </c:pt>
                <c:pt idx="8">
                  <c:v>2.8912038326555624E-2</c:v>
                </c:pt>
                <c:pt idx="9">
                  <c:v>1.9497521029469111E-2</c:v>
                </c:pt>
                <c:pt idx="10">
                  <c:v>3.0193303994206451E-2</c:v>
                </c:pt>
                <c:pt idx="11">
                  <c:v>1.9386106623586429E-2</c:v>
                </c:pt>
                <c:pt idx="12">
                  <c:v>7.9828421814940667E-2</c:v>
                </c:pt>
                <c:pt idx="13">
                  <c:v>8.4563534064954593E-2</c:v>
                </c:pt>
                <c:pt idx="14">
                  <c:v>7.4759066347278705E-2</c:v>
                </c:pt>
                <c:pt idx="15">
                  <c:v>0.10935323937385104</c:v>
                </c:pt>
                <c:pt idx="16">
                  <c:v>0.13586986797392903</c:v>
                </c:pt>
                <c:pt idx="17">
                  <c:v>2.1837223553005405E-2</c:v>
                </c:pt>
                <c:pt idx="18">
                  <c:v>3.1697398473622643E-2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7-43DE-9550-1EBD314D27C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97-43DE-9550-1EBD314D2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10.50'!$Y$44:$Y$60</c:f>
              <c:numCache>
                <c:formatCode>#,##0</c:formatCode>
                <c:ptCount val="17"/>
                <c:pt idx="0">
                  <c:v>5</c:v>
                </c:pt>
                <c:pt idx="1">
                  <c:v>105</c:v>
                </c:pt>
                <c:pt idx="2">
                  <c:v>380</c:v>
                </c:pt>
                <c:pt idx="3">
                  <c:v>931</c:v>
                </c:pt>
                <c:pt idx="4">
                  <c:v>1218</c:v>
                </c:pt>
                <c:pt idx="5">
                  <c:v>1165</c:v>
                </c:pt>
                <c:pt idx="6">
                  <c:v>1011</c:v>
                </c:pt>
                <c:pt idx="7">
                  <c:v>822</c:v>
                </c:pt>
                <c:pt idx="8">
                  <c:v>806</c:v>
                </c:pt>
                <c:pt idx="9">
                  <c:v>734</c:v>
                </c:pt>
                <c:pt idx="10">
                  <c:v>694</c:v>
                </c:pt>
                <c:pt idx="11">
                  <c:v>526</c:v>
                </c:pt>
                <c:pt idx="12">
                  <c:v>240</c:v>
                </c:pt>
                <c:pt idx="13">
                  <c:v>75</c:v>
                </c:pt>
                <c:pt idx="14">
                  <c:v>31</c:v>
                </c:pt>
                <c:pt idx="15">
                  <c:v>13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81-473A-8C31-087EB6C7BE65}"/>
            </c:ext>
          </c:extLst>
        </c:ser>
        <c:ser>
          <c:idx val="1"/>
          <c:order val="1"/>
          <c:tx>
            <c:strRef>
              <c:f>'Table 10.50'!$S$62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10.50'!$Y$63:$Y$79</c:f>
              <c:numCache>
                <c:formatCode>#,##0</c:formatCode>
                <c:ptCount val="17"/>
                <c:pt idx="0">
                  <c:v>6</c:v>
                </c:pt>
                <c:pt idx="1">
                  <c:v>128</c:v>
                </c:pt>
                <c:pt idx="2">
                  <c:v>440</c:v>
                </c:pt>
                <c:pt idx="3">
                  <c:v>928</c:v>
                </c:pt>
                <c:pt idx="4">
                  <c:v>1200</c:v>
                </c:pt>
                <c:pt idx="5">
                  <c:v>1139</c:v>
                </c:pt>
                <c:pt idx="6">
                  <c:v>827</c:v>
                </c:pt>
                <c:pt idx="7">
                  <c:v>813</c:v>
                </c:pt>
                <c:pt idx="8">
                  <c:v>793</c:v>
                </c:pt>
                <c:pt idx="9">
                  <c:v>743</c:v>
                </c:pt>
                <c:pt idx="10">
                  <c:v>767</c:v>
                </c:pt>
                <c:pt idx="11">
                  <c:v>528</c:v>
                </c:pt>
                <c:pt idx="12">
                  <c:v>204</c:v>
                </c:pt>
                <c:pt idx="13">
                  <c:v>56</c:v>
                </c:pt>
                <c:pt idx="14">
                  <c:v>23</c:v>
                </c:pt>
                <c:pt idx="15">
                  <c:v>10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81-473A-8C31-087EB6C7B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10.50'!$Y$83:$Y$90</c:f>
              <c:numCache>
                <c:formatCode>#,##0</c:formatCode>
                <c:ptCount val="8"/>
                <c:pt idx="0">
                  <c:v>905</c:v>
                </c:pt>
                <c:pt idx="1">
                  <c:v>1436</c:v>
                </c:pt>
                <c:pt idx="2">
                  <c:v>725</c:v>
                </c:pt>
                <c:pt idx="3">
                  <c:v>363</c:v>
                </c:pt>
                <c:pt idx="4">
                  <c:v>386</c:v>
                </c:pt>
                <c:pt idx="5">
                  <c:v>408</c:v>
                </c:pt>
                <c:pt idx="6">
                  <c:v>273</c:v>
                </c:pt>
                <c:pt idx="7">
                  <c:v>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7D-45D6-9BAF-6C2AD692E644}"/>
            </c:ext>
          </c:extLst>
        </c:ser>
        <c:ser>
          <c:idx val="1"/>
          <c:order val="1"/>
          <c:tx>
            <c:strRef>
              <c:f>'Table 10.50'!$S$92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10.50'!$Y$93:$Y$100</c:f>
              <c:numCache>
                <c:formatCode>#,##0</c:formatCode>
                <c:ptCount val="8"/>
                <c:pt idx="0">
                  <c:v>592</c:v>
                </c:pt>
                <c:pt idx="1">
                  <c:v>1742</c:v>
                </c:pt>
                <c:pt idx="2">
                  <c:v>142</c:v>
                </c:pt>
                <c:pt idx="3">
                  <c:v>687</c:v>
                </c:pt>
                <c:pt idx="4">
                  <c:v>1129</c:v>
                </c:pt>
                <c:pt idx="5">
                  <c:v>491</c:v>
                </c:pt>
                <c:pt idx="6">
                  <c:v>25</c:v>
                </c:pt>
                <c:pt idx="7">
                  <c:v>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7D-45D6-9BAF-6C2AD692E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10.50'!$S$1</c:f>
              <c:strCache>
                <c:ptCount val="1"/>
                <c:pt idx="0">
                  <c:v>Prospect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10.50'!$U$8:$Y$8</c:f>
              <c:numCache>
                <c:formatCode>#,##0</c:formatCode>
                <c:ptCount val="5"/>
                <c:pt idx="0">
                  <c:v>40371</c:v>
                </c:pt>
                <c:pt idx="1">
                  <c:v>40955.129999999997</c:v>
                </c:pt>
                <c:pt idx="2">
                  <c:v>42585.67</c:v>
                </c:pt>
                <c:pt idx="3">
                  <c:v>44903.03</c:v>
                </c:pt>
                <c:pt idx="4">
                  <c:v>45221.45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4D-4E73-970B-F517F1FFC96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4D-4E73-970B-F517F1FFC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10.50'!$T$4:$Z$4</c:f>
              <c:numCache>
                <c:formatCode>#,##0</c:formatCode>
                <c:ptCount val="7"/>
                <c:pt idx="0">
                  <c:v>17140</c:v>
                </c:pt>
                <c:pt idx="1">
                  <c:v>17338</c:v>
                </c:pt>
                <c:pt idx="2">
                  <c:v>17223</c:v>
                </c:pt>
                <c:pt idx="3">
                  <c:v>17081</c:v>
                </c:pt>
                <c:pt idx="4">
                  <c:v>16777</c:v>
                </c:pt>
                <c:pt idx="5">
                  <c:v>17395</c:v>
                </c:pt>
                <c:pt idx="6">
                  <c:v>17951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3B-4F46-85E2-14E1D616352D}"/>
            </c:ext>
          </c:extLst>
        </c:ser>
        <c:ser>
          <c:idx val="1"/>
          <c:order val="1"/>
          <c:tx>
            <c:strRef>
              <c:f>'Table 10.50'!$S$7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10.50'!$T$7:$Z$7</c:f>
              <c:numCache>
                <c:formatCode>#,##0</c:formatCode>
                <c:ptCount val="7"/>
                <c:pt idx="0">
                  <c:v>12181</c:v>
                </c:pt>
                <c:pt idx="1">
                  <c:v>12211</c:v>
                </c:pt>
                <c:pt idx="2">
                  <c:v>12183</c:v>
                </c:pt>
                <c:pt idx="3">
                  <c:v>12160</c:v>
                </c:pt>
                <c:pt idx="4">
                  <c:v>12126</c:v>
                </c:pt>
                <c:pt idx="5">
                  <c:v>12193</c:v>
                </c:pt>
                <c:pt idx="6">
                  <c:v>12560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3B-4F46-85E2-14E1D616352D}"/>
            </c:ext>
          </c:extLst>
        </c:ser>
        <c:ser>
          <c:idx val="2"/>
          <c:order val="2"/>
          <c:tx>
            <c:strRef>
              <c:f>'Table 10.50'!$S$11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10.50'!$T$11:$Z$11</c:f>
              <c:numCache>
                <c:formatCode>#,##0</c:formatCode>
                <c:ptCount val="7"/>
                <c:pt idx="0">
                  <c:v>15242</c:v>
                </c:pt>
                <c:pt idx="1">
                  <c:v>15500</c:v>
                </c:pt>
                <c:pt idx="2">
                  <c:v>15355</c:v>
                </c:pt>
                <c:pt idx="3">
                  <c:v>15279</c:v>
                </c:pt>
                <c:pt idx="4">
                  <c:v>14972</c:v>
                </c:pt>
                <c:pt idx="5">
                  <c:v>15576</c:v>
                </c:pt>
                <c:pt idx="6">
                  <c:v>16053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3B-4F46-85E2-14E1D616352D}"/>
            </c:ext>
          </c:extLst>
        </c:ser>
        <c:ser>
          <c:idx val="3"/>
          <c:order val="3"/>
          <c:tx>
            <c:strRef>
              <c:f>'Table 10.50'!$S$12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10.50'!$T$12:$Z$12</c:f>
              <c:numCache>
                <c:formatCode>#,##0</c:formatCode>
                <c:ptCount val="7"/>
                <c:pt idx="0">
                  <c:v>1899</c:v>
                </c:pt>
                <c:pt idx="1">
                  <c:v>1839</c:v>
                </c:pt>
                <c:pt idx="2">
                  <c:v>1865</c:v>
                </c:pt>
                <c:pt idx="3">
                  <c:v>1805</c:v>
                </c:pt>
                <c:pt idx="4">
                  <c:v>1805</c:v>
                </c:pt>
                <c:pt idx="5">
                  <c:v>1819</c:v>
                </c:pt>
                <c:pt idx="6">
                  <c:v>1896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3B-4F46-85E2-14E1D6163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10.50'!$S$1</c:f>
              <c:strCache>
                <c:ptCount val="1"/>
                <c:pt idx="0">
                  <c:v>Prospect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10.50'!$AB$15:$AB$33</c:f>
              <c:numCache>
                <c:formatCode>0.0%</c:formatCode>
                <c:ptCount val="19"/>
                <c:pt idx="0">
                  <c:v>7.8547156147289847E-3</c:v>
                </c:pt>
                <c:pt idx="1">
                  <c:v>5.626427497075372E-3</c:v>
                </c:pt>
                <c:pt idx="2">
                  <c:v>5.0359311458971642E-2</c:v>
                </c:pt>
                <c:pt idx="3">
                  <c:v>7.9104228176703241E-3</c:v>
                </c:pt>
                <c:pt idx="4">
                  <c:v>5.2531892373683921E-2</c:v>
                </c:pt>
                <c:pt idx="5">
                  <c:v>3.1585984067739957E-2</c:v>
                </c:pt>
                <c:pt idx="6">
                  <c:v>8.389504762965852E-2</c:v>
                </c:pt>
                <c:pt idx="7">
                  <c:v>7.6374575232577568E-2</c:v>
                </c:pt>
                <c:pt idx="8">
                  <c:v>2.8912038326555624E-2</c:v>
                </c:pt>
                <c:pt idx="9">
                  <c:v>1.9497521029469111E-2</c:v>
                </c:pt>
                <c:pt idx="10">
                  <c:v>3.0193303994206451E-2</c:v>
                </c:pt>
                <c:pt idx="11">
                  <c:v>1.9386106623586429E-2</c:v>
                </c:pt>
                <c:pt idx="12">
                  <c:v>7.9828421814940667E-2</c:v>
                </c:pt>
                <c:pt idx="13">
                  <c:v>8.4563534064954593E-2</c:v>
                </c:pt>
                <c:pt idx="14">
                  <c:v>7.4759066347278705E-2</c:v>
                </c:pt>
                <c:pt idx="15">
                  <c:v>0.10935323937385104</c:v>
                </c:pt>
                <c:pt idx="16">
                  <c:v>0.13586986797392903</c:v>
                </c:pt>
                <c:pt idx="17">
                  <c:v>2.1837223553005405E-2</c:v>
                </c:pt>
                <c:pt idx="18">
                  <c:v>3.1697398473622643E-2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16-4A04-BFD5-EAAC729068B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16-4A04-BFD5-EAAC72906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10.50'!$Z$44:$Z$60</c:f>
              <c:numCache>
                <c:formatCode>#,##0</c:formatCode>
                <c:ptCount val="17"/>
                <c:pt idx="0">
                  <c:v>8</c:v>
                </c:pt>
                <c:pt idx="1">
                  <c:v>112</c:v>
                </c:pt>
                <c:pt idx="2">
                  <c:v>404</c:v>
                </c:pt>
                <c:pt idx="3">
                  <c:v>912</c:v>
                </c:pt>
                <c:pt idx="4">
                  <c:v>1278</c:v>
                </c:pt>
                <c:pt idx="5">
                  <c:v>1307</c:v>
                </c:pt>
                <c:pt idx="6">
                  <c:v>1054</c:v>
                </c:pt>
                <c:pt idx="7">
                  <c:v>848</c:v>
                </c:pt>
                <c:pt idx="8">
                  <c:v>776</c:v>
                </c:pt>
                <c:pt idx="9">
                  <c:v>722</c:v>
                </c:pt>
                <c:pt idx="10">
                  <c:v>741</c:v>
                </c:pt>
                <c:pt idx="11">
                  <c:v>521</c:v>
                </c:pt>
                <c:pt idx="12">
                  <c:v>241</c:v>
                </c:pt>
                <c:pt idx="13">
                  <c:v>90</c:v>
                </c:pt>
                <c:pt idx="14">
                  <c:v>26</c:v>
                </c:pt>
                <c:pt idx="15">
                  <c:v>16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BC-4D74-A8CE-603C05B723DA}"/>
            </c:ext>
          </c:extLst>
        </c:ser>
        <c:ser>
          <c:idx val="1"/>
          <c:order val="1"/>
          <c:tx>
            <c:strRef>
              <c:f>'Table 10.50'!$S$62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10.50'!$Z$63:$Z$79</c:f>
              <c:numCache>
                <c:formatCode>#,##0</c:formatCode>
                <c:ptCount val="17"/>
                <c:pt idx="0">
                  <c:v>11</c:v>
                </c:pt>
                <c:pt idx="1">
                  <c:v>148</c:v>
                </c:pt>
                <c:pt idx="2">
                  <c:v>457</c:v>
                </c:pt>
                <c:pt idx="3">
                  <c:v>908</c:v>
                </c:pt>
                <c:pt idx="4">
                  <c:v>1225</c:v>
                </c:pt>
                <c:pt idx="5">
                  <c:v>1118</c:v>
                </c:pt>
                <c:pt idx="6">
                  <c:v>908</c:v>
                </c:pt>
                <c:pt idx="7">
                  <c:v>878</c:v>
                </c:pt>
                <c:pt idx="8">
                  <c:v>801</c:v>
                </c:pt>
                <c:pt idx="9">
                  <c:v>793</c:v>
                </c:pt>
                <c:pt idx="10">
                  <c:v>752</c:v>
                </c:pt>
                <c:pt idx="11">
                  <c:v>535</c:v>
                </c:pt>
                <c:pt idx="12">
                  <c:v>227</c:v>
                </c:pt>
                <c:pt idx="13">
                  <c:v>61</c:v>
                </c:pt>
                <c:pt idx="14">
                  <c:v>20</c:v>
                </c:pt>
                <c:pt idx="15">
                  <c:v>13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BC-4D74-A8CE-603C05B72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10.50'!$Z$83:$Z$90</c:f>
              <c:numCache>
                <c:formatCode>#,##0</c:formatCode>
                <c:ptCount val="8"/>
                <c:pt idx="0">
                  <c:v>970</c:v>
                </c:pt>
                <c:pt idx="1">
                  <c:v>1497</c:v>
                </c:pt>
                <c:pt idx="2">
                  <c:v>785</c:v>
                </c:pt>
                <c:pt idx="3">
                  <c:v>368</c:v>
                </c:pt>
                <c:pt idx="4">
                  <c:v>412</c:v>
                </c:pt>
                <c:pt idx="5">
                  <c:v>436</c:v>
                </c:pt>
                <c:pt idx="6">
                  <c:v>279</c:v>
                </c:pt>
                <c:pt idx="7">
                  <c:v>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F2-4A66-82C1-A45DC4CA184C}"/>
            </c:ext>
          </c:extLst>
        </c:ser>
        <c:ser>
          <c:idx val="1"/>
          <c:order val="1"/>
          <c:tx>
            <c:strRef>
              <c:f>'Table 10.50'!$S$92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10.50'!$Z$93:$Z$100</c:f>
              <c:numCache>
                <c:formatCode>#,##0</c:formatCode>
                <c:ptCount val="8"/>
                <c:pt idx="0">
                  <c:v>621</c:v>
                </c:pt>
                <c:pt idx="1">
                  <c:v>1818</c:v>
                </c:pt>
                <c:pt idx="2">
                  <c:v>152</c:v>
                </c:pt>
                <c:pt idx="3">
                  <c:v>719</c:v>
                </c:pt>
                <c:pt idx="4">
                  <c:v>1117</c:v>
                </c:pt>
                <c:pt idx="5">
                  <c:v>527</c:v>
                </c:pt>
                <c:pt idx="6">
                  <c:v>24</c:v>
                </c:pt>
                <c:pt idx="7">
                  <c:v>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F2-4A66-82C1-A45DC4CA1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10.1'!$S$1</c:f>
              <c:strCache>
                <c:ptCount val="1"/>
                <c:pt idx="0">
                  <c:v>Adelaide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10.1'!$U$8:$Y$8</c:f>
              <c:numCache>
                <c:formatCode>#,##0</c:formatCode>
                <c:ptCount val="5"/>
                <c:pt idx="0">
                  <c:v>34864.5</c:v>
                </c:pt>
                <c:pt idx="1">
                  <c:v>33318.769999999997</c:v>
                </c:pt>
                <c:pt idx="2">
                  <c:v>35100</c:v>
                </c:pt>
                <c:pt idx="3">
                  <c:v>37703.79</c:v>
                </c:pt>
                <c:pt idx="4">
                  <c:v>37632.03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93-4579-A19D-9307B4C014B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93-4579-A19D-9307B4C01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10.5'!$S$1</c:f>
              <c:strCache>
                <c:ptCount val="1"/>
                <c:pt idx="0">
                  <c:v>Anangu Pitjantjatjara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10.5'!$T$8:$Z$8</c:f>
              <c:numCache>
                <c:formatCode>#,##0</c:formatCode>
                <c:ptCount val="7"/>
                <c:pt idx="0">
                  <c:v>13216.86</c:v>
                </c:pt>
                <c:pt idx="1">
                  <c:v>17918.18</c:v>
                </c:pt>
                <c:pt idx="2">
                  <c:v>20474</c:v>
                </c:pt>
                <c:pt idx="3">
                  <c:v>18736.669999999998</c:v>
                </c:pt>
                <c:pt idx="4">
                  <c:v>22230</c:v>
                </c:pt>
                <c:pt idx="5">
                  <c:v>15124.5</c:v>
                </c:pt>
                <c:pt idx="6">
                  <c:v>14297.43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10-41B3-A1B1-2688BBDC2D0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10-41B3-A1B1-2688BBDC2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10.50'!$S$1</c:f>
              <c:strCache>
                <c:ptCount val="1"/>
                <c:pt idx="0">
                  <c:v>Prospect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10.50'!$T$8:$Z$8</c:f>
              <c:numCache>
                <c:formatCode>#,##0</c:formatCode>
                <c:ptCount val="7"/>
                <c:pt idx="0">
                  <c:v>38790.959999999999</c:v>
                </c:pt>
                <c:pt idx="1">
                  <c:v>40371</c:v>
                </c:pt>
                <c:pt idx="2">
                  <c:v>40955.129999999997</c:v>
                </c:pt>
                <c:pt idx="3">
                  <c:v>42585.67</c:v>
                </c:pt>
                <c:pt idx="4">
                  <c:v>44903.03</c:v>
                </c:pt>
                <c:pt idx="5">
                  <c:v>45221.45</c:v>
                </c:pt>
                <c:pt idx="6">
                  <c:v>46336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DA-4DDD-952D-DBA36CF9751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DA-4DDD-952D-DBA36CF97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10.51'!$U$4:$Y$4</c:f>
              <c:numCache>
                <c:formatCode>#,##0</c:formatCode>
                <c:ptCount val="5"/>
                <c:pt idx="0">
                  <c:v>5677</c:v>
                </c:pt>
                <c:pt idx="1">
                  <c:v>5909</c:v>
                </c:pt>
                <c:pt idx="2">
                  <c:v>6329</c:v>
                </c:pt>
                <c:pt idx="3">
                  <c:v>6536</c:v>
                </c:pt>
                <c:pt idx="4">
                  <c:v>7103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41-4A82-8640-0F0F03DCB69B}"/>
            </c:ext>
          </c:extLst>
        </c:ser>
        <c:ser>
          <c:idx val="1"/>
          <c:order val="1"/>
          <c:tx>
            <c:strRef>
              <c:f>'Table 10.51'!$S$7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10.51'!$U$7:$Y$7</c:f>
              <c:numCache>
                <c:formatCode>#,##0</c:formatCode>
                <c:ptCount val="5"/>
                <c:pt idx="0">
                  <c:v>3727</c:v>
                </c:pt>
                <c:pt idx="1">
                  <c:v>3868</c:v>
                </c:pt>
                <c:pt idx="2">
                  <c:v>4055</c:v>
                </c:pt>
                <c:pt idx="3">
                  <c:v>4242</c:v>
                </c:pt>
                <c:pt idx="4">
                  <c:v>4715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41-4A82-8640-0F0F03DCB69B}"/>
            </c:ext>
          </c:extLst>
        </c:ser>
        <c:ser>
          <c:idx val="2"/>
          <c:order val="2"/>
          <c:tx>
            <c:strRef>
              <c:f>'Table 10.51'!$S$11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10.51'!$U$11:$Y$11</c:f>
              <c:numCache>
                <c:formatCode>#,##0</c:formatCode>
                <c:ptCount val="5"/>
                <c:pt idx="0">
                  <c:v>5047</c:v>
                </c:pt>
                <c:pt idx="1">
                  <c:v>5300</c:v>
                </c:pt>
                <c:pt idx="2">
                  <c:v>5595</c:v>
                </c:pt>
                <c:pt idx="3">
                  <c:v>5731</c:v>
                </c:pt>
                <c:pt idx="4">
                  <c:v>6231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41-4A82-8640-0F0F03DCB69B}"/>
            </c:ext>
          </c:extLst>
        </c:ser>
        <c:ser>
          <c:idx val="3"/>
          <c:order val="3"/>
          <c:tx>
            <c:strRef>
              <c:f>'Table 10.51'!$S$12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10.51'!$U$12:$Y$12</c:f>
              <c:numCache>
                <c:formatCode>#,##0</c:formatCode>
                <c:ptCount val="5"/>
                <c:pt idx="0">
                  <c:v>632</c:v>
                </c:pt>
                <c:pt idx="1">
                  <c:v>616</c:v>
                </c:pt>
                <c:pt idx="2">
                  <c:v>736</c:v>
                </c:pt>
                <c:pt idx="3">
                  <c:v>802</c:v>
                </c:pt>
                <c:pt idx="4">
                  <c:v>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41-4A82-8640-0F0F03DCB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10.51'!$S$1</c:f>
              <c:strCache>
                <c:ptCount val="1"/>
                <c:pt idx="0">
                  <c:v>Renmark Paringa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10.51'!$AB$15:$AB$33</c:f>
              <c:numCache>
                <c:formatCode>0.0%</c:formatCode>
                <c:ptCount val="19"/>
                <c:pt idx="0">
                  <c:v>0.18315266485998194</c:v>
                </c:pt>
                <c:pt idx="1">
                  <c:v>3.0487804878048782E-3</c:v>
                </c:pt>
                <c:pt idx="2">
                  <c:v>6.4814814814814811E-2</c:v>
                </c:pt>
                <c:pt idx="3">
                  <c:v>9.5980126467931342E-3</c:v>
                </c:pt>
                <c:pt idx="4">
                  <c:v>4.3134598012646796E-2</c:v>
                </c:pt>
                <c:pt idx="5">
                  <c:v>3.5117434507678409E-2</c:v>
                </c:pt>
                <c:pt idx="6">
                  <c:v>8.1639566395663957E-2</c:v>
                </c:pt>
                <c:pt idx="7">
                  <c:v>6.1314363143631437E-2</c:v>
                </c:pt>
                <c:pt idx="8">
                  <c:v>3.3762420957542907E-2</c:v>
                </c:pt>
                <c:pt idx="9">
                  <c:v>6.3233965672990066E-3</c:v>
                </c:pt>
                <c:pt idx="10">
                  <c:v>2.0663956639566397E-2</c:v>
                </c:pt>
                <c:pt idx="11">
                  <c:v>9.8238482384823845E-3</c:v>
                </c:pt>
                <c:pt idx="12">
                  <c:v>1.6937669376693765E-2</c:v>
                </c:pt>
                <c:pt idx="13">
                  <c:v>0.136743450767841</c:v>
                </c:pt>
                <c:pt idx="14">
                  <c:v>3.0374887082204156E-2</c:v>
                </c:pt>
                <c:pt idx="15">
                  <c:v>6.4588979223125564E-2</c:v>
                </c:pt>
                <c:pt idx="16">
                  <c:v>7.2493224932249328E-2</c:v>
                </c:pt>
                <c:pt idx="17">
                  <c:v>6.5492321589882569E-3</c:v>
                </c:pt>
                <c:pt idx="18">
                  <c:v>1.8744354110207768E-2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3C-4D67-83F2-DAF1E259B96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3C-4D67-83F2-DAF1E259B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10.51'!$Y$44:$Y$60</c:f>
              <c:numCache>
                <c:formatCode>#,##0</c:formatCode>
                <c:ptCount val="17"/>
                <c:pt idx="0">
                  <c:v>5</c:v>
                </c:pt>
                <c:pt idx="1">
                  <c:v>100</c:v>
                </c:pt>
                <c:pt idx="2">
                  <c:v>202</c:v>
                </c:pt>
                <c:pt idx="3">
                  <c:v>467</c:v>
                </c:pt>
                <c:pt idx="4">
                  <c:v>682</c:v>
                </c:pt>
                <c:pt idx="5">
                  <c:v>456</c:v>
                </c:pt>
                <c:pt idx="6">
                  <c:v>290</c:v>
                </c:pt>
                <c:pt idx="7">
                  <c:v>283</c:v>
                </c:pt>
                <c:pt idx="8">
                  <c:v>359</c:v>
                </c:pt>
                <c:pt idx="9">
                  <c:v>290</c:v>
                </c:pt>
                <c:pt idx="10">
                  <c:v>316</c:v>
                </c:pt>
                <c:pt idx="11">
                  <c:v>231</c:v>
                </c:pt>
                <c:pt idx="12">
                  <c:v>122</c:v>
                </c:pt>
                <c:pt idx="13">
                  <c:v>44</c:v>
                </c:pt>
                <c:pt idx="14">
                  <c:v>25</c:v>
                </c:pt>
                <c:pt idx="15">
                  <c:v>15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18-4ED3-B5FB-1033C239DB82}"/>
            </c:ext>
          </c:extLst>
        </c:ser>
        <c:ser>
          <c:idx val="1"/>
          <c:order val="1"/>
          <c:tx>
            <c:strRef>
              <c:f>'Table 10.51'!$S$62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10.51'!$Y$63:$Y$79</c:f>
              <c:numCache>
                <c:formatCode>#,##0</c:formatCode>
                <c:ptCount val="17"/>
                <c:pt idx="0">
                  <c:v>0</c:v>
                </c:pt>
                <c:pt idx="1">
                  <c:v>83</c:v>
                </c:pt>
                <c:pt idx="2">
                  <c:v>197</c:v>
                </c:pt>
                <c:pt idx="3">
                  <c:v>373</c:v>
                </c:pt>
                <c:pt idx="4">
                  <c:v>554</c:v>
                </c:pt>
                <c:pt idx="5">
                  <c:v>360</c:v>
                </c:pt>
                <c:pt idx="6">
                  <c:v>245</c:v>
                </c:pt>
                <c:pt idx="7">
                  <c:v>266</c:v>
                </c:pt>
                <c:pt idx="8">
                  <c:v>274</c:v>
                </c:pt>
                <c:pt idx="9">
                  <c:v>244</c:v>
                </c:pt>
                <c:pt idx="10">
                  <c:v>276</c:v>
                </c:pt>
                <c:pt idx="11">
                  <c:v>200</c:v>
                </c:pt>
                <c:pt idx="12">
                  <c:v>69</c:v>
                </c:pt>
                <c:pt idx="13">
                  <c:v>38</c:v>
                </c:pt>
                <c:pt idx="14">
                  <c:v>14</c:v>
                </c:pt>
                <c:pt idx="15">
                  <c:v>11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18-4ED3-B5FB-1033C239D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10.51'!$Y$83:$Y$90</c:f>
              <c:numCache>
                <c:formatCode>#,##0</c:formatCode>
                <c:ptCount val="8"/>
                <c:pt idx="0">
                  <c:v>220</c:v>
                </c:pt>
                <c:pt idx="1">
                  <c:v>138</c:v>
                </c:pt>
                <c:pt idx="2">
                  <c:v>306</c:v>
                </c:pt>
                <c:pt idx="3">
                  <c:v>90</c:v>
                </c:pt>
                <c:pt idx="4">
                  <c:v>61</c:v>
                </c:pt>
                <c:pt idx="5">
                  <c:v>102</c:v>
                </c:pt>
                <c:pt idx="6">
                  <c:v>272</c:v>
                </c:pt>
                <c:pt idx="7">
                  <c:v>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87-4936-BF14-26260F53E915}"/>
            </c:ext>
          </c:extLst>
        </c:ser>
        <c:ser>
          <c:idx val="1"/>
          <c:order val="1"/>
          <c:tx>
            <c:strRef>
              <c:f>'Table 10.51'!$S$92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10.51'!$Y$93:$Y$100</c:f>
              <c:numCache>
                <c:formatCode>#,##0</c:formatCode>
                <c:ptCount val="8"/>
                <c:pt idx="0">
                  <c:v>128</c:v>
                </c:pt>
                <c:pt idx="1">
                  <c:v>269</c:v>
                </c:pt>
                <c:pt idx="2">
                  <c:v>42</c:v>
                </c:pt>
                <c:pt idx="3">
                  <c:v>305</c:v>
                </c:pt>
                <c:pt idx="4">
                  <c:v>271</c:v>
                </c:pt>
                <c:pt idx="5">
                  <c:v>190</c:v>
                </c:pt>
                <c:pt idx="6">
                  <c:v>8</c:v>
                </c:pt>
                <c:pt idx="7">
                  <c:v>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87-4936-BF14-26260F53E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10.51'!$S$1</c:f>
              <c:strCache>
                <c:ptCount val="1"/>
                <c:pt idx="0">
                  <c:v>Renmark Paringa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10.51'!$U$8:$Y$8</c:f>
              <c:numCache>
                <c:formatCode>#,##0</c:formatCode>
                <c:ptCount val="5"/>
                <c:pt idx="0">
                  <c:v>26837</c:v>
                </c:pt>
                <c:pt idx="1">
                  <c:v>27882</c:v>
                </c:pt>
                <c:pt idx="2">
                  <c:v>29200</c:v>
                </c:pt>
                <c:pt idx="3">
                  <c:v>31550.720000000001</c:v>
                </c:pt>
                <c:pt idx="4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8F-4E3B-AB5C-F6D83F2D08F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8F-4E3B-AB5C-F6D83F2D0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10.51'!$T$4:$Z$4</c:f>
              <c:numCache>
                <c:formatCode>#,##0</c:formatCode>
                <c:ptCount val="7"/>
                <c:pt idx="0">
                  <c:v>5240</c:v>
                </c:pt>
                <c:pt idx="1">
                  <c:v>5677</c:v>
                </c:pt>
                <c:pt idx="2">
                  <c:v>5909</c:v>
                </c:pt>
                <c:pt idx="3">
                  <c:v>6329</c:v>
                </c:pt>
                <c:pt idx="4">
                  <c:v>6536</c:v>
                </c:pt>
                <c:pt idx="5">
                  <c:v>7103</c:v>
                </c:pt>
                <c:pt idx="6">
                  <c:v>8858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EA-498E-B33D-8DA483E6C1B5}"/>
            </c:ext>
          </c:extLst>
        </c:ser>
        <c:ser>
          <c:idx val="1"/>
          <c:order val="1"/>
          <c:tx>
            <c:strRef>
              <c:f>'Table 10.51'!$S$7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10.51'!$T$7:$Z$7</c:f>
              <c:numCache>
                <c:formatCode>#,##0</c:formatCode>
                <c:ptCount val="7"/>
                <c:pt idx="0">
                  <c:v>3418</c:v>
                </c:pt>
                <c:pt idx="1">
                  <c:v>3727</c:v>
                </c:pt>
                <c:pt idx="2">
                  <c:v>3868</c:v>
                </c:pt>
                <c:pt idx="3">
                  <c:v>4055</c:v>
                </c:pt>
                <c:pt idx="4">
                  <c:v>4242</c:v>
                </c:pt>
                <c:pt idx="5">
                  <c:v>4715</c:v>
                </c:pt>
                <c:pt idx="6">
                  <c:v>6075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A-498E-B33D-8DA483E6C1B5}"/>
            </c:ext>
          </c:extLst>
        </c:ser>
        <c:ser>
          <c:idx val="2"/>
          <c:order val="2"/>
          <c:tx>
            <c:strRef>
              <c:f>'Table 10.51'!$S$11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10.51'!$T$11:$Z$11</c:f>
              <c:numCache>
                <c:formatCode>#,##0</c:formatCode>
                <c:ptCount val="7"/>
                <c:pt idx="0">
                  <c:v>4649</c:v>
                </c:pt>
                <c:pt idx="1">
                  <c:v>5047</c:v>
                </c:pt>
                <c:pt idx="2">
                  <c:v>5300</c:v>
                </c:pt>
                <c:pt idx="3">
                  <c:v>5595</c:v>
                </c:pt>
                <c:pt idx="4">
                  <c:v>5731</c:v>
                </c:pt>
                <c:pt idx="5">
                  <c:v>6231</c:v>
                </c:pt>
                <c:pt idx="6">
                  <c:v>7757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EA-498E-B33D-8DA483E6C1B5}"/>
            </c:ext>
          </c:extLst>
        </c:ser>
        <c:ser>
          <c:idx val="3"/>
          <c:order val="3"/>
          <c:tx>
            <c:strRef>
              <c:f>'Table 10.51'!$S$12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10.51'!$T$12:$Z$12</c:f>
              <c:numCache>
                <c:formatCode>#,##0</c:formatCode>
                <c:ptCount val="7"/>
                <c:pt idx="0">
                  <c:v>595</c:v>
                </c:pt>
                <c:pt idx="1">
                  <c:v>632</c:v>
                </c:pt>
                <c:pt idx="2">
                  <c:v>616</c:v>
                </c:pt>
                <c:pt idx="3">
                  <c:v>736</c:v>
                </c:pt>
                <c:pt idx="4">
                  <c:v>802</c:v>
                </c:pt>
                <c:pt idx="5">
                  <c:v>872</c:v>
                </c:pt>
                <c:pt idx="6">
                  <c:v>1106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EA-498E-B33D-8DA483E6C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10.51'!$S$1</c:f>
              <c:strCache>
                <c:ptCount val="1"/>
                <c:pt idx="0">
                  <c:v>Renmark Paringa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10.51'!$AB$15:$AB$33</c:f>
              <c:numCache>
                <c:formatCode>0.0%</c:formatCode>
                <c:ptCount val="19"/>
                <c:pt idx="0">
                  <c:v>0.18315266485998194</c:v>
                </c:pt>
                <c:pt idx="1">
                  <c:v>3.0487804878048782E-3</c:v>
                </c:pt>
                <c:pt idx="2">
                  <c:v>6.4814814814814811E-2</c:v>
                </c:pt>
                <c:pt idx="3">
                  <c:v>9.5980126467931342E-3</c:v>
                </c:pt>
                <c:pt idx="4">
                  <c:v>4.3134598012646796E-2</c:v>
                </c:pt>
                <c:pt idx="5">
                  <c:v>3.5117434507678409E-2</c:v>
                </c:pt>
                <c:pt idx="6">
                  <c:v>8.1639566395663957E-2</c:v>
                </c:pt>
                <c:pt idx="7">
                  <c:v>6.1314363143631437E-2</c:v>
                </c:pt>
                <c:pt idx="8">
                  <c:v>3.3762420957542907E-2</c:v>
                </c:pt>
                <c:pt idx="9">
                  <c:v>6.3233965672990066E-3</c:v>
                </c:pt>
                <c:pt idx="10">
                  <c:v>2.0663956639566397E-2</c:v>
                </c:pt>
                <c:pt idx="11">
                  <c:v>9.8238482384823845E-3</c:v>
                </c:pt>
                <c:pt idx="12">
                  <c:v>1.6937669376693765E-2</c:v>
                </c:pt>
                <c:pt idx="13">
                  <c:v>0.136743450767841</c:v>
                </c:pt>
                <c:pt idx="14">
                  <c:v>3.0374887082204156E-2</c:v>
                </c:pt>
                <c:pt idx="15">
                  <c:v>6.4588979223125564E-2</c:v>
                </c:pt>
                <c:pt idx="16">
                  <c:v>7.2493224932249328E-2</c:v>
                </c:pt>
                <c:pt idx="17">
                  <c:v>6.5492321589882569E-3</c:v>
                </c:pt>
                <c:pt idx="18">
                  <c:v>1.8744354110207768E-2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15-4275-81EB-1AFEAFA732D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15-4275-81EB-1AFEAFA73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10.51'!$Z$44:$Z$60</c:f>
              <c:numCache>
                <c:formatCode>#,##0</c:formatCode>
                <c:ptCount val="17"/>
                <c:pt idx="0">
                  <c:v>11</c:v>
                </c:pt>
                <c:pt idx="1">
                  <c:v>130</c:v>
                </c:pt>
                <c:pt idx="2">
                  <c:v>294</c:v>
                </c:pt>
                <c:pt idx="3">
                  <c:v>594</c:v>
                </c:pt>
                <c:pt idx="4">
                  <c:v>880</c:v>
                </c:pt>
                <c:pt idx="5">
                  <c:v>578</c:v>
                </c:pt>
                <c:pt idx="6">
                  <c:v>415</c:v>
                </c:pt>
                <c:pt idx="7">
                  <c:v>390</c:v>
                </c:pt>
                <c:pt idx="8">
                  <c:v>431</c:v>
                </c:pt>
                <c:pt idx="9">
                  <c:v>399</c:v>
                </c:pt>
                <c:pt idx="10">
                  <c:v>384</c:v>
                </c:pt>
                <c:pt idx="11">
                  <c:v>355</c:v>
                </c:pt>
                <c:pt idx="12">
                  <c:v>170</c:v>
                </c:pt>
                <c:pt idx="13">
                  <c:v>78</c:v>
                </c:pt>
                <c:pt idx="14">
                  <c:v>28</c:v>
                </c:pt>
                <c:pt idx="15">
                  <c:v>17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AC-48CD-A084-E1D256613CCA}"/>
            </c:ext>
          </c:extLst>
        </c:ser>
        <c:ser>
          <c:idx val="1"/>
          <c:order val="1"/>
          <c:tx>
            <c:strRef>
              <c:f>'Table 10.51'!$S$62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10.51'!$Z$63:$Z$79</c:f>
              <c:numCache>
                <c:formatCode>#,##0</c:formatCode>
                <c:ptCount val="17"/>
                <c:pt idx="0">
                  <c:v>14</c:v>
                </c:pt>
                <c:pt idx="1">
                  <c:v>128</c:v>
                </c:pt>
                <c:pt idx="2">
                  <c:v>230</c:v>
                </c:pt>
                <c:pt idx="3">
                  <c:v>337</c:v>
                </c:pt>
                <c:pt idx="4">
                  <c:v>531</c:v>
                </c:pt>
                <c:pt idx="5">
                  <c:v>357</c:v>
                </c:pt>
                <c:pt idx="6">
                  <c:v>315</c:v>
                </c:pt>
                <c:pt idx="7">
                  <c:v>287</c:v>
                </c:pt>
                <c:pt idx="8">
                  <c:v>361</c:v>
                </c:pt>
                <c:pt idx="9">
                  <c:v>311</c:v>
                </c:pt>
                <c:pt idx="10">
                  <c:v>375</c:v>
                </c:pt>
                <c:pt idx="11">
                  <c:v>263</c:v>
                </c:pt>
                <c:pt idx="12">
                  <c:v>98</c:v>
                </c:pt>
                <c:pt idx="13">
                  <c:v>45</c:v>
                </c:pt>
                <c:pt idx="14">
                  <c:v>20</c:v>
                </c:pt>
                <c:pt idx="15">
                  <c:v>17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AC-48CD-A084-E1D256613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10.51'!$Z$83:$Z$90</c:f>
              <c:numCache>
                <c:formatCode>#,##0</c:formatCode>
                <c:ptCount val="8"/>
                <c:pt idx="0">
                  <c:v>279</c:v>
                </c:pt>
                <c:pt idx="1">
                  <c:v>169</c:v>
                </c:pt>
                <c:pt idx="2">
                  <c:v>388</c:v>
                </c:pt>
                <c:pt idx="3">
                  <c:v>108</c:v>
                </c:pt>
                <c:pt idx="4">
                  <c:v>78</c:v>
                </c:pt>
                <c:pt idx="5">
                  <c:v>119</c:v>
                </c:pt>
                <c:pt idx="6">
                  <c:v>334</c:v>
                </c:pt>
                <c:pt idx="7">
                  <c:v>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76-4BDF-84A7-25BC8E316545}"/>
            </c:ext>
          </c:extLst>
        </c:ser>
        <c:ser>
          <c:idx val="1"/>
          <c:order val="1"/>
          <c:tx>
            <c:strRef>
              <c:f>'Table 10.51'!$S$92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10.51'!$Z$93:$Z$100</c:f>
              <c:numCache>
                <c:formatCode>#,##0</c:formatCode>
                <c:ptCount val="8"/>
                <c:pt idx="0">
                  <c:v>161</c:v>
                </c:pt>
                <c:pt idx="1">
                  <c:v>344</c:v>
                </c:pt>
                <c:pt idx="2">
                  <c:v>56</c:v>
                </c:pt>
                <c:pt idx="3">
                  <c:v>369</c:v>
                </c:pt>
                <c:pt idx="4">
                  <c:v>330</c:v>
                </c:pt>
                <c:pt idx="5">
                  <c:v>242</c:v>
                </c:pt>
                <c:pt idx="6">
                  <c:v>11</c:v>
                </c:pt>
                <c:pt idx="7">
                  <c:v>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76-4BDF-84A7-25BC8E316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10.6'!$U$4:$Y$4</c:f>
              <c:numCache>
                <c:formatCode>#,##0</c:formatCode>
                <c:ptCount val="5"/>
                <c:pt idx="0">
                  <c:v>16745</c:v>
                </c:pt>
                <c:pt idx="1">
                  <c:v>17057</c:v>
                </c:pt>
                <c:pt idx="2">
                  <c:v>17197</c:v>
                </c:pt>
                <c:pt idx="3">
                  <c:v>16864</c:v>
                </c:pt>
                <c:pt idx="4">
                  <c:v>18084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08-4B8A-85F5-847114669B60}"/>
            </c:ext>
          </c:extLst>
        </c:ser>
        <c:ser>
          <c:idx val="1"/>
          <c:order val="1"/>
          <c:tx>
            <c:strRef>
              <c:f>'Table 10.6'!$S$7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10.6'!$U$7:$Y$7</c:f>
              <c:numCache>
                <c:formatCode>#,##0</c:formatCode>
                <c:ptCount val="5"/>
                <c:pt idx="0">
                  <c:v>11934</c:v>
                </c:pt>
                <c:pt idx="1">
                  <c:v>12154</c:v>
                </c:pt>
                <c:pt idx="2">
                  <c:v>12261</c:v>
                </c:pt>
                <c:pt idx="3">
                  <c:v>12237</c:v>
                </c:pt>
                <c:pt idx="4">
                  <c:v>12905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08-4B8A-85F5-847114669B60}"/>
            </c:ext>
          </c:extLst>
        </c:ser>
        <c:ser>
          <c:idx val="2"/>
          <c:order val="2"/>
          <c:tx>
            <c:strRef>
              <c:f>'Table 10.6'!$S$11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10.6'!$U$11:$Y$11</c:f>
              <c:numCache>
                <c:formatCode>#,##0</c:formatCode>
                <c:ptCount val="5"/>
                <c:pt idx="0">
                  <c:v>14267</c:v>
                </c:pt>
                <c:pt idx="1">
                  <c:v>14615</c:v>
                </c:pt>
                <c:pt idx="2">
                  <c:v>14767</c:v>
                </c:pt>
                <c:pt idx="3">
                  <c:v>14540</c:v>
                </c:pt>
                <c:pt idx="4">
                  <c:v>15567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08-4B8A-85F5-847114669B60}"/>
            </c:ext>
          </c:extLst>
        </c:ser>
        <c:ser>
          <c:idx val="3"/>
          <c:order val="3"/>
          <c:tx>
            <c:strRef>
              <c:f>'Table 10.6'!$S$12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10.6'!$U$12:$Y$12</c:f>
              <c:numCache>
                <c:formatCode>#,##0</c:formatCode>
                <c:ptCount val="5"/>
                <c:pt idx="0">
                  <c:v>2479</c:v>
                </c:pt>
                <c:pt idx="1">
                  <c:v>2440</c:v>
                </c:pt>
                <c:pt idx="2">
                  <c:v>2430</c:v>
                </c:pt>
                <c:pt idx="3">
                  <c:v>2323</c:v>
                </c:pt>
                <c:pt idx="4">
                  <c:v>2517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08-4B8A-85F5-847114669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10.51'!$S$1</c:f>
              <c:strCache>
                <c:ptCount val="1"/>
                <c:pt idx="0">
                  <c:v>Renmark Paringa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10.51'!$T$8:$Z$8</c:f>
              <c:numCache>
                <c:formatCode>#,##0</c:formatCode>
                <c:ptCount val="7"/>
                <c:pt idx="0">
                  <c:v>25864</c:v>
                </c:pt>
                <c:pt idx="1">
                  <c:v>26837</c:v>
                </c:pt>
                <c:pt idx="2">
                  <c:v>27882</c:v>
                </c:pt>
                <c:pt idx="3">
                  <c:v>29200</c:v>
                </c:pt>
                <c:pt idx="4">
                  <c:v>31550.720000000001</c:v>
                </c:pt>
                <c:pt idx="5">
                  <c:v>30000</c:v>
                </c:pt>
                <c:pt idx="6">
                  <c:v>33108.11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B6-4132-B0F3-B24C8841849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B6-4132-B0F3-B24C88418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10.52'!$U$4:$Y$4</c:f>
              <c:numCache>
                <c:formatCode>#,##0</c:formatCode>
                <c:ptCount val="5"/>
                <c:pt idx="0">
                  <c:v>985</c:v>
                </c:pt>
                <c:pt idx="1">
                  <c:v>1032</c:v>
                </c:pt>
                <c:pt idx="2">
                  <c:v>1060</c:v>
                </c:pt>
                <c:pt idx="3">
                  <c:v>1051</c:v>
                </c:pt>
                <c:pt idx="4">
                  <c:v>1162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99-45D3-B9C3-A8A08F42056C}"/>
            </c:ext>
          </c:extLst>
        </c:ser>
        <c:ser>
          <c:idx val="1"/>
          <c:order val="1"/>
          <c:tx>
            <c:strRef>
              <c:f>'Table 10.52'!$S$7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10.52'!$U$7:$Y$7</c:f>
              <c:numCache>
                <c:formatCode>#,##0</c:formatCode>
                <c:ptCount val="5"/>
                <c:pt idx="0">
                  <c:v>647</c:v>
                </c:pt>
                <c:pt idx="1">
                  <c:v>665</c:v>
                </c:pt>
                <c:pt idx="2">
                  <c:v>690</c:v>
                </c:pt>
                <c:pt idx="3">
                  <c:v>708</c:v>
                </c:pt>
                <c:pt idx="4">
                  <c:v>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99-45D3-B9C3-A8A08F42056C}"/>
            </c:ext>
          </c:extLst>
        </c:ser>
        <c:ser>
          <c:idx val="2"/>
          <c:order val="2"/>
          <c:tx>
            <c:strRef>
              <c:f>'Table 10.52'!$S$11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10.52'!$U$11:$Y$11</c:f>
              <c:numCache>
                <c:formatCode>#,##0</c:formatCode>
                <c:ptCount val="5"/>
                <c:pt idx="0">
                  <c:v>741</c:v>
                </c:pt>
                <c:pt idx="1">
                  <c:v>778</c:v>
                </c:pt>
                <c:pt idx="2">
                  <c:v>766</c:v>
                </c:pt>
                <c:pt idx="3">
                  <c:v>777</c:v>
                </c:pt>
                <c:pt idx="4">
                  <c:v>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99-45D3-B9C3-A8A08F42056C}"/>
            </c:ext>
          </c:extLst>
        </c:ser>
        <c:ser>
          <c:idx val="3"/>
          <c:order val="3"/>
          <c:tx>
            <c:strRef>
              <c:f>'Table 10.52'!$S$12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10.52'!$U$12:$Y$12</c:f>
              <c:numCache>
                <c:formatCode>#,##0</c:formatCode>
                <c:ptCount val="5"/>
                <c:pt idx="0">
                  <c:v>246</c:v>
                </c:pt>
                <c:pt idx="1">
                  <c:v>251</c:v>
                </c:pt>
                <c:pt idx="2">
                  <c:v>295</c:v>
                </c:pt>
                <c:pt idx="3">
                  <c:v>275</c:v>
                </c:pt>
                <c:pt idx="4">
                  <c:v>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99-45D3-B9C3-A8A08F420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10.52'!$S$1</c:f>
              <c:strCache>
                <c:ptCount val="1"/>
                <c:pt idx="0">
                  <c:v>Robe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10.52'!$AB$15:$AB$33</c:f>
              <c:numCache>
                <c:formatCode>0.0%</c:formatCode>
                <c:ptCount val="19"/>
                <c:pt idx="0">
                  <c:v>0.13678516228748069</c:v>
                </c:pt>
                <c:pt idx="1">
                  <c:v>0</c:v>
                </c:pt>
                <c:pt idx="2">
                  <c:v>4.4049459041731069E-2</c:v>
                </c:pt>
                <c:pt idx="3">
                  <c:v>0</c:v>
                </c:pt>
                <c:pt idx="4">
                  <c:v>7.7279752704791344E-2</c:v>
                </c:pt>
                <c:pt idx="5">
                  <c:v>4.482225656877898E-2</c:v>
                </c:pt>
                <c:pt idx="6">
                  <c:v>8.964451313755796E-2</c:v>
                </c:pt>
                <c:pt idx="7">
                  <c:v>0.14683153013910355</c:v>
                </c:pt>
                <c:pt idx="8">
                  <c:v>3.4003091190108192E-2</c:v>
                </c:pt>
                <c:pt idx="9">
                  <c:v>0</c:v>
                </c:pt>
                <c:pt idx="10">
                  <c:v>2.3956723338485315E-2</c:v>
                </c:pt>
                <c:pt idx="11">
                  <c:v>1.9319938176197836E-2</c:v>
                </c:pt>
                <c:pt idx="12">
                  <c:v>2.7820710973724884E-2</c:v>
                </c:pt>
                <c:pt idx="13">
                  <c:v>3.3230293663060281E-2</c:v>
                </c:pt>
                <c:pt idx="14">
                  <c:v>3.9412673879443583E-2</c:v>
                </c:pt>
                <c:pt idx="15">
                  <c:v>3.9412673879443583E-2</c:v>
                </c:pt>
                <c:pt idx="16">
                  <c:v>3.6321483771251932E-2</c:v>
                </c:pt>
                <c:pt idx="17">
                  <c:v>7.7279752704791345E-3</c:v>
                </c:pt>
                <c:pt idx="18">
                  <c:v>2.3956723338485315E-2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0E-47AF-AEC3-9BA8CD0DA46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0E-47AF-AEC3-9BA8CD0DA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10.52'!$Y$44:$Y$60</c:f>
              <c:numCache>
                <c:formatCode>#,##0</c:formatCode>
                <c:ptCount val="17"/>
                <c:pt idx="0">
                  <c:v>3</c:v>
                </c:pt>
                <c:pt idx="1">
                  <c:v>11</c:v>
                </c:pt>
                <c:pt idx="2">
                  <c:v>33</c:v>
                </c:pt>
                <c:pt idx="3">
                  <c:v>49</c:v>
                </c:pt>
                <c:pt idx="4">
                  <c:v>46</c:v>
                </c:pt>
                <c:pt idx="5">
                  <c:v>54</c:v>
                </c:pt>
                <c:pt idx="6">
                  <c:v>28</c:v>
                </c:pt>
                <c:pt idx="7">
                  <c:v>44</c:v>
                </c:pt>
                <c:pt idx="8">
                  <c:v>58</c:v>
                </c:pt>
                <c:pt idx="9">
                  <c:v>63</c:v>
                </c:pt>
                <c:pt idx="10">
                  <c:v>57</c:v>
                </c:pt>
                <c:pt idx="11">
                  <c:v>64</c:v>
                </c:pt>
                <c:pt idx="12">
                  <c:v>29</c:v>
                </c:pt>
                <c:pt idx="13">
                  <c:v>16</c:v>
                </c:pt>
                <c:pt idx="14">
                  <c:v>10</c:v>
                </c:pt>
                <c:pt idx="15">
                  <c:v>6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D1-49B8-A5AC-086E9ABCFE2D}"/>
            </c:ext>
          </c:extLst>
        </c:ser>
        <c:ser>
          <c:idx val="1"/>
          <c:order val="1"/>
          <c:tx>
            <c:strRef>
              <c:f>'Table 10.52'!$S$62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10.52'!$Y$63:$Y$79</c:f>
              <c:numCache>
                <c:formatCode>#,##0</c:formatCode>
                <c:ptCount val="17"/>
                <c:pt idx="0">
                  <c:v>5</c:v>
                </c:pt>
                <c:pt idx="1">
                  <c:v>12</c:v>
                </c:pt>
                <c:pt idx="2">
                  <c:v>39</c:v>
                </c:pt>
                <c:pt idx="3">
                  <c:v>61</c:v>
                </c:pt>
                <c:pt idx="4">
                  <c:v>44</c:v>
                </c:pt>
                <c:pt idx="5">
                  <c:v>61</c:v>
                </c:pt>
                <c:pt idx="6">
                  <c:v>40</c:v>
                </c:pt>
                <c:pt idx="7">
                  <c:v>54</c:v>
                </c:pt>
                <c:pt idx="8">
                  <c:v>46</c:v>
                </c:pt>
                <c:pt idx="9">
                  <c:v>60</c:v>
                </c:pt>
                <c:pt idx="10">
                  <c:v>58</c:v>
                </c:pt>
                <c:pt idx="11">
                  <c:v>50</c:v>
                </c:pt>
                <c:pt idx="12">
                  <c:v>39</c:v>
                </c:pt>
                <c:pt idx="13">
                  <c:v>13</c:v>
                </c:pt>
                <c:pt idx="14">
                  <c:v>7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D1-49B8-A5AC-086E9ABCF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10.52'!$Y$83:$Y$90</c:f>
              <c:numCache>
                <c:formatCode>#,##0</c:formatCode>
                <c:ptCount val="8"/>
                <c:pt idx="0">
                  <c:v>45</c:v>
                </c:pt>
                <c:pt idx="1">
                  <c:v>18</c:v>
                </c:pt>
                <c:pt idx="2">
                  <c:v>58</c:v>
                </c:pt>
                <c:pt idx="3">
                  <c:v>17</c:v>
                </c:pt>
                <c:pt idx="4">
                  <c:v>8</c:v>
                </c:pt>
                <c:pt idx="5">
                  <c:v>16</c:v>
                </c:pt>
                <c:pt idx="6">
                  <c:v>22</c:v>
                </c:pt>
                <c:pt idx="7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0E-495F-B4BA-99D2A68C5802}"/>
            </c:ext>
          </c:extLst>
        </c:ser>
        <c:ser>
          <c:idx val="1"/>
          <c:order val="1"/>
          <c:tx>
            <c:strRef>
              <c:f>'Table 10.52'!$S$92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10.52'!$Y$93:$Y$100</c:f>
              <c:numCache>
                <c:formatCode>#,##0</c:formatCode>
                <c:ptCount val="8"/>
                <c:pt idx="0">
                  <c:v>27</c:v>
                </c:pt>
                <c:pt idx="1">
                  <c:v>43</c:v>
                </c:pt>
                <c:pt idx="2">
                  <c:v>7</c:v>
                </c:pt>
                <c:pt idx="3">
                  <c:v>60</c:v>
                </c:pt>
                <c:pt idx="4">
                  <c:v>54</c:v>
                </c:pt>
                <c:pt idx="5">
                  <c:v>40</c:v>
                </c:pt>
                <c:pt idx="6">
                  <c:v>6</c:v>
                </c:pt>
                <c:pt idx="7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0E-495F-B4BA-99D2A68C5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10.52'!$S$1</c:f>
              <c:strCache>
                <c:ptCount val="1"/>
                <c:pt idx="0">
                  <c:v>Robe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10.52'!$U$8:$Y$8</c:f>
              <c:numCache>
                <c:formatCode>#,##0</c:formatCode>
                <c:ptCount val="5"/>
                <c:pt idx="0">
                  <c:v>21200</c:v>
                </c:pt>
                <c:pt idx="1">
                  <c:v>20286.740000000002</c:v>
                </c:pt>
                <c:pt idx="2">
                  <c:v>24570.94</c:v>
                </c:pt>
                <c:pt idx="3">
                  <c:v>26000</c:v>
                </c:pt>
                <c:pt idx="4">
                  <c:v>26694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EE-4EDA-8952-9AA3257C897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EE-4EDA-8952-9AA3257C8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10.52'!$T$4:$Z$4</c:f>
              <c:numCache>
                <c:formatCode>#,##0</c:formatCode>
                <c:ptCount val="7"/>
                <c:pt idx="0">
                  <c:v>892</c:v>
                </c:pt>
                <c:pt idx="1">
                  <c:v>985</c:v>
                </c:pt>
                <c:pt idx="2">
                  <c:v>1032</c:v>
                </c:pt>
                <c:pt idx="3">
                  <c:v>1060</c:v>
                </c:pt>
                <c:pt idx="4">
                  <c:v>1051</c:v>
                </c:pt>
                <c:pt idx="5">
                  <c:v>1162</c:v>
                </c:pt>
                <c:pt idx="6">
                  <c:v>1296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25-4226-8F9E-65B6E53F1DD8}"/>
            </c:ext>
          </c:extLst>
        </c:ser>
        <c:ser>
          <c:idx val="1"/>
          <c:order val="1"/>
          <c:tx>
            <c:strRef>
              <c:f>'Table 10.52'!$S$7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10.52'!$T$7:$Z$7</c:f>
              <c:numCache>
                <c:formatCode>#,##0</c:formatCode>
                <c:ptCount val="7"/>
                <c:pt idx="0">
                  <c:v>599</c:v>
                </c:pt>
                <c:pt idx="1">
                  <c:v>647</c:v>
                </c:pt>
                <c:pt idx="2">
                  <c:v>665</c:v>
                </c:pt>
                <c:pt idx="3">
                  <c:v>690</c:v>
                </c:pt>
                <c:pt idx="4">
                  <c:v>708</c:v>
                </c:pt>
                <c:pt idx="5">
                  <c:v>776</c:v>
                </c:pt>
                <c:pt idx="6">
                  <c:v>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25-4226-8F9E-65B6E53F1DD8}"/>
            </c:ext>
          </c:extLst>
        </c:ser>
        <c:ser>
          <c:idx val="2"/>
          <c:order val="2"/>
          <c:tx>
            <c:strRef>
              <c:f>'Table 10.52'!$S$11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10.52'!$T$11:$Z$11</c:f>
              <c:numCache>
                <c:formatCode>#,##0</c:formatCode>
                <c:ptCount val="7"/>
                <c:pt idx="0">
                  <c:v>672</c:v>
                </c:pt>
                <c:pt idx="1">
                  <c:v>741</c:v>
                </c:pt>
                <c:pt idx="2">
                  <c:v>778</c:v>
                </c:pt>
                <c:pt idx="3">
                  <c:v>766</c:v>
                </c:pt>
                <c:pt idx="4">
                  <c:v>777</c:v>
                </c:pt>
                <c:pt idx="5">
                  <c:v>860</c:v>
                </c:pt>
                <c:pt idx="6">
                  <c:v>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25-4226-8F9E-65B6E53F1DD8}"/>
            </c:ext>
          </c:extLst>
        </c:ser>
        <c:ser>
          <c:idx val="3"/>
          <c:order val="3"/>
          <c:tx>
            <c:strRef>
              <c:f>'Table 10.52'!$S$12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10.52'!$T$12:$Z$12</c:f>
              <c:numCache>
                <c:formatCode>#,##0</c:formatCode>
                <c:ptCount val="7"/>
                <c:pt idx="0">
                  <c:v>222</c:v>
                </c:pt>
                <c:pt idx="1">
                  <c:v>246</c:v>
                </c:pt>
                <c:pt idx="2">
                  <c:v>251</c:v>
                </c:pt>
                <c:pt idx="3">
                  <c:v>295</c:v>
                </c:pt>
                <c:pt idx="4">
                  <c:v>275</c:v>
                </c:pt>
                <c:pt idx="5">
                  <c:v>302</c:v>
                </c:pt>
                <c:pt idx="6">
                  <c:v>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25-4226-8F9E-65B6E53F1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10.52'!$S$1</c:f>
              <c:strCache>
                <c:ptCount val="1"/>
                <c:pt idx="0">
                  <c:v>Robe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10.52'!$AB$15:$AB$33</c:f>
              <c:numCache>
                <c:formatCode>0.0%</c:formatCode>
                <c:ptCount val="19"/>
                <c:pt idx="0">
                  <c:v>0.13678516228748069</c:v>
                </c:pt>
                <c:pt idx="1">
                  <c:v>0</c:v>
                </c:pt>
                <c:pt idx="2">
                  <c:v>4.4049459041731069E-2</c:v>
                </c:pt>
                <c:pt idx="3">
                  <c:v>0</c:v>
                </c:pt>
                <c:pt idx="4">
                  <c:v>7.7279752704791344E-2</c:v>
                </c:pt>
                <c:pt idx="5">
                  <c:v>4.482225656877898E-2</c:v>
                </c:pt>
                <c:pt idx="6">
                  <c:v>8.964451313755796E-2</c:v>
                </c:pt>
                <c:pt idx="7">
                  <c:v>0.14683153013910355</c:v>
                </c:pt>
                <c:pt idx="8">
                  <c:v>3.4003091190108192E-2</c:v>
                </c:pt>
                <c:pt idx="9">
                  <c:v>0</c:v>
                </c:pt>
                <c:pt idx="10">
                  <c:v>2.3956723338485315E-2</c:v>
                </c:pt>
                <c:pt idx="11">
                  <c:v>1.9319938176197836E-2</c:v>
                </c:pt>
                <c:pt idx="12">
                  <c:v>2.7820710973724884E-2</c:v>
                </c:pt>
                <c:pt idx="13">
                  <c:v>3.3230293663060281E-2</c:v>
                </c:pt>
                <c:pt idx="14">
                  <c:v>3.9412673879443583E-2</c:v>
                </c:pt>
                <c:pt idx="15">
                  <c:v>3.9412673879443583E-2</c:v>
                </c:pt>
                <c:pt idx="16">
                  <c:v>3.6321483771251932E-2</c:v>
                </c:pt>
                <c:pt idx="17">
                  <c:v>7.7279752704791345E-3</c:v>
                </c:pt>
                <c:pt idx="18">
                  <c:v>2.3956723338485315E-2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FB-4D7E-B56A-142B6D274F9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FB-4D7E-B56A-142B6D274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10.52'!$Z$44:$Z$60</c:f>
              <c:numCache>
                <c:formatCode>#,##0</c:formatCode>
                <c:ptCount val="17"/>
                <c:pt idx="0">
                  <c:v>7</c:v>
                </c:pt>
                <c:pt idx="1">
                  <c:v>18</c:v>
                </c:pt>
                <c:pt idx="2">
                  <c:v>36</c:v>
                </c:pt>
                <c:pt idx="3">
                  <c:v>57</c:v>
                </c:pt>
                <c:pt idx="4">
                  <c:v>46</c:v>
                </c:pt>
                <c:pt idx="5">
                  <c:v>56</c:v>
                </c:pt>
                <c:pt idx="6">
                  <c:v>39</c:v>
                </c:pt>
                <c:pt idx="7">
                  <c:v>44</c:v>
                </c:pt>
                <c:pt idx="8">
                  <c:v>73</c:v>
                </c:pt>
                <c:pt idx="9">
                  <c:v>58</c:v>
                </c:pt>
                <c:pt idx="10">
                  <c:v>69</c:v>
                </c:pt>
                <c:pt idx="11">
                  <c:v>50</c:v>
                </c:pt>
                <c:pt idx="12">
                  <c:v>47</c:v>
                </c:pt>
                <c:pt idx="13">
                  <c:v>16</c:v>
                </c:pt>
                <c:pt idx="14">
                  <c:v>14</c:v>
                </c:pt>
                <c:pt idx="15">
                  <c:v>1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6E-4DA7-A52C-3900BD8ED497}"/>
            </c:ext>
          </c:extLst>
        </c:ser>
        <c:ser>
          <c:idx val="1"/>
          <c:order val="1"/>
          <c:tx>
            <c:strRef>
              <c:f>'Table 10.52'!$S$62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10.52'!$Z$63:$Z$79</c:f>
              <c:numCache>
                <c:formatCode>#,##0</c:formatCode>
                <c:ptCount val="17"/>
                <c:pt idx="0">
                  <c:v>11</c:v>
                </c:pt>
                <c:pt idx="1">
                  <c:v>17</c:v>
                </c:pt>
                <c:pt idx="2">
                  <c:v>27</c:v>
                </c:pt>
                <c:pt idx="3">
                  <c:v>62</c:v>
                </c:pt>
                <c:pt idx="4">
                  <c:v>53</c:v>
                </c:pt>
                <c:pt idx="5">
                  <c:v>79</c:v>
                </c:pt>
                <c:pt idx="6">
                  <c:v>35</c:v>
                </c:pt>
                <c:pt idx="7">
                  <c:v>57</c:v>
                </c:pt>
                <c:pt idx="8">
                  <c:v>42</c:v>
                </c:pt>
                <c:pt idx="9">
                  <c:v>67</c:v>
                </c:pt>
                <c:pt idx="10">
                  <c:v>64</c:v>
                </c:pt>
                <c:pt idx="11">
                  <c:v>51</c:v>
                </c:pt>
                <c:pt idx="12">
                  <c:v>49</c:v>
                </c:pt>
                <c:pt idx="13">
                  <c:v>17</c:v>
                </c:pt>
                <c:pt idx="14">
                  <c:v>11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6E-4DA7-A52C-3900BD8ED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10.52'!$Z$83:$Z$90</c:f>
              <c:numCache>
                <c:formatCode>#,##0</c:formatCode>
                <c:ptCount val="8"/>
                <c:pt idx="0">
                  <c:v>48</c:v>
                </c:pt>
                <c:pt idx="1">
                  <c:v>29</c:v>
                </c:pt>
                <c:pt idx="2">
                  <c:v>54</c:v>
                </c:pt>
                <c:pt idx="3">
                  <c:v>21</c:v>
                </c:pt>
                <c:pt idx="4">
                  <c:v>7</c:v>
                </c:pt>
                <c:pt idx="5">
                  <c:v>20</c:v>
                </c:pt>
                <c:pt idx="6">
                  <c:v>20</c:v>
                </c:pt>
                <c:pt idx="7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0C-4254-874B-9E7CB195414F}"/>
            </c:ext>
          </c:extLst>
        </c:ser>
        <c:ser>
          <c:idx val="1"/>
          <c:order val="1"/>
          <c:tx>
            <c:strRef>
              <c:f>'Table 10.52'!$S$92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10.52'!$Z$93:$Z$100</c:f>
              <c:numCache>
                <c:formatCode>#,##0</c:formatCode>
                <c:ptCount val="8"/>
                <c:pt idx="0">
                  <c:v>32</c:v>
                </c:pt>
                <c:pt idx="1">
                  <c:v>47</c:v>
                </c:pt>
                <c:pt idx="2">
                  <c:v>10</c:v>
                </c:pt>
                <c:pt idx="3">
                  <c:v>66</c:v>
                </c:pt>
                <c:pt idx="4">
                  <c:v>46</c:v>
                </c:pt>
                <c:pt idx="5">
                  <c:v>40</c:v>
                </c:pt>
                <c:pt idx="6">
                  <c:v>5</c:v>
                </c:pt>
                <c:pt idx="7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0C-4254-874B-9E7CB1954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10.6'!$S$1</c:f>
              <c:strCache>
                <c:ptCount val="1"/>
                <c:pt idx="0">
                  <c:v>Barossa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10.6'!$AB$15:$AB$33</c:f>
              <c:numCache>
                <c:formatCode>0.0%</c:formatCode>
                <c:ptCount val="19"/>
                <c:pt idx="0">
                  <c:v>6.0713911860148642E-2</c:v>
                </c:pt>
                <c:pt idx="1">
                  <c:v>8.7407097246938129E-3</c:v>
                </c:pt>
                <c:pt idx="2">
                  <c:v>0.16324714749293415</c:v>
                </c:pt>
                <c:pt idx="3">
                  <c:v>6.4377682403433476E-3</c:v>
                </c:pt>
                <c:pt idx="4">
                  <c:v>5.8725007850936879E-2</c:v>
                </c:pt>
                <c:pt idx="5">
                  <c:v>2.7635297812205591E-2</c:v>
                </c:pt>
                <c:pt idx="6">
                  <c:v>8.4947137025018313E-2</c:v>
                </c:pt>
                <c:pt idx="7">
                  <c:v>6.4796399036951738E-2</c:v>
                </c:pt>
                <c:pt idx="8">
                  <c:v>3.4753480582016119E-2</c:v>
                </c:pt>
                <c:pt idx="9">
                  <c:v>6.0190516068250807E-3</c:v>
                </c:pt>
                <c:pt idx="10">
                  <c:v>1.8999267245891342E-2</c:v>
                </c:pt>
                <c:pt idx="11">
                  <c:v>1.3555951010153878E-2</c:v>
                </c:pt>
                <c:pt idx="12">
                  <c:v>4.0824871768030985E-2</c:v>
                </c:pt>
                <c:pt idx="13">
                  <c:v>7.7148539725740609E-2</c:v>
                </c:pt>
                <c:pt idx="14">
                  <c:v>4.1871663351826655E-2</c:v>
                </c:pt>
                <c:pt idx="15">
                  <c:v>8.0184235318748034E-2</c:v>
                </c:pt>
                <c:pt idx="16">
                  <c:v>8.0341254056317382E-2</c:v>
                </c:pt>
                <c:pt idx="17">
                  <c:v>1.4393384277190412E-2</c:v>
                </c:pt>
                <c:pt idx="18">
                  <c:v>2.9153145608709307E-2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D6-4C69-B340-F7A5CC5A5C7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D6-4C69-B340-F7A5CC5A5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10.52'!$S$1</c:f>
              <c:strCache>
                <c:ptCount val="1"/>
                <c:pt idx="0">
                  <c:v>Robe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10.52'!$T$8:$Z$8</c:f>
              <c:numCache>
                <c:formatCode>#,##0</c:formatCode>
                <c:ptCount val="7"/>
                <c:pt idx="0">
                  <c:v>22310</c:v>
                </c:pt>
                <c:pt idx="1">
                  <c:v>21200</c:v>
                </c:pt>
                <c:pt idx="2">
                  <c:v>20286.740000000002</c:v>
                </c:pt>
                <c:pt idx="3">
                  <c:v>24570.94</c:v>
                </c:pt>
                <c:pt idx="4">
                  <c:v>26000</c:v>
                </c:pt>
                <c:pt idx="5">
                  <c:v>26694</c:v>
                </c:pt>
                <c:pt idx="6">
                  <c:v>25532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59-4C07-AAD5-50DF61479E7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59-4C07-AAD5-50DF61479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10.53'!$U$4:$Y$4</c:f>
              <c:numCache>
                <c:formatCode>#,##0</c:formatCode>
                <c:ptCount val="5"/>
                <c:pt idx="0">
                  <c:v>3573</c:v>
                </c:pt>
                <c:pt idx="1">
                  <c:v>3690</c:v>
                </c:pt>
                <c:pt idx="2">
                  <c:v>3391</c:v>
                </c:pt>
                <c:pt idx="3">
                  <c:v>3403</c:v>
                </c:pt>
                <c:pt idx="4">
                  <c:v>3885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15-49C1-9035-000503194528}"/>
            </c:ext>
          </c:extLst>
        </c:ser>
        <c:ser>
          <c:idx val="1"/>
          <c:order val="1"/>
          <c:tx>
            <c:strRef>
              <c:f>'Table 10.53'!$S$7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10.53'!$U$7:$Y$7</c:f>
              <c:numCache>
                <c:formatCode>#,##0</c:formatCode>
                <c:ptCount val="5"/>
                <c:pt idx="0">
                  <c:v>2654</c:v>
                </c:pt>
                <c:pt idx="1">
                  <c:v>2657</c:v>
                </c:pt>
                <c:pt idx="2">
                  <c:v>2515</c:v>
                </c:pt>
                <c:pt idx="3">
                  <c:v>2394</c:v>
                </c:pt>
                <c:pt idx="4">
                  <c:v>2566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15-49C1-9035-000503194528}"/>
            </c:ext>
          </c:extLst>
        </c:ser>
        <c:ser>
          <c:idx val="2"/>
          <c:order val="2"/>
          <c:tx>
            <c:strRef>
              <c:f>'Table 10.53'!$S$11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10.53'!$U$11:$Y$11</c:f>
              <c:numCache>
                <c:formatCode>#,##0</c:formatCode>
                <c:ptCount val="5"/>
                <c:pt idx="0">
                  <c:v>3449</c:v>
                </c:pt>
                <c:pt idx="1">
                  <c:v>3572</c:v>
                </c:pt>
                <c:pt idx="2">
                  <c:v>3276</c:v>
                </c:pt>
                <c:pt idx="3">
                  <c:v>3281</c:v>
                </c:pt>
                <c:pt idx="4">
                  <c:v>3708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15-49C1-9035-000503194528}"/>
            </c:ext>
          </c:extLst>
        </c:ser>
        <c:ser>
          <c:idx val="3"/>
          <c:order val="3"/>
          <c:tx>
            <c:strRef>
              <c:f>'Table 10.53'!$S$12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10.53'!$U$12:$Y$12</c:f>
              <c:numCache>
                <c:formatCode>#,##0</c:formatCode>
                <c:ptCount val="5"/>
                <c:pt idx="0">
                  <c:v>124</c:v>
                </c:pt>
                <c:pt idx="1">
                  <c:v>123</c:v>
                </c:pt>
                <c:pt idx="2">
                  <c:v>120</c:v>
                </c:pt>
                <c:pt idx="3">
                  <c:v>119</c:v>
                </c:pt>
                <c:pt idx="4">
                  <c:v>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515-49C1-9035-000503194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10.53'!$S$1</c:f>
              <c:strCache>
                <c:ptCount val="1"/>
                <c:pt idx="0">
                  <c:v>Roxby Downs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10.53'!$AB$15:$AB$33</c:f>
              <c:numCache>
                <c:formatCode>0.0%</c:formatCode>
                <c:ptCount val="19"/>
                <c:pt idx="0">
                  <c:v>7.1156289707750954E-3</c:v>
                </c:pt>
                <c:pt idx="1">
                  <c:v>0.21626429479034306</c:v>
                </c:pt>
                <c:pt idx="2">
                  <c:v>5.8195679796696313E-2</c:v>
                </c:pt>
                <c:pt idx="3">
                  <c:v>3.8119440914866583E-2</c:v>
                </c:pt>
                <c:pt idx="4">
                  <c:v>0.13595933926302414</c:v>
                </c:pt>
                <c:pt idx="5">
                  <c:v>1.6010165184243964E-2</c:v>
                </c:pt>
                <c:pt idx="6">
                  <c:v>6.1753494282083862E-2</c:v>
                </c:pt>
                <c:pt idx="7">
                  <c:v>8.3100381194409143E-2</c:v>
                </c:pt>
                <c:pt idx="8">
                  <c:v>1.7789072426937738E-2</c:v>
                </c:pt>
                <c:pt idx="9">
                  <c:v>5.0825921219822107E-4</c:v>
                </c:pt>
                <c:pt idx="10">
                  <c:v>8.1321473951715371E-3</c:v>
                </c:pt>
                <c:pt idx="11">
                  <c:v>2.1601016518424398E-2</c:v>
                </c:pt>
                <c:pt idx="12">
                  <c:v>2.1092757306226177E-2</c:v>
                </c:pt>
                <c:pt idx="13">
                  <c:v>0.17204574332909783</c:v>
                </c:pt>
                <c:pt idx="14">
                  <c:v>1.2198221092757306E-2</c:v>
                </c:pt>
                <c:pt idx="15">
                  <c:v>5.8449809402795427E-2</c:v>
                </c:pt>
                <c:pt idx="16">
                  <c:v>3.176620076238882E-2</c:v>
                </c:pt>
                <c:pt idx="17">
                  <c:v>2.2871664548919949E-3</c:v>
                </c:pt>
                <c:pt idx="18">
                  <c:v>1.9313850063532402E-2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1F-4A64-A753-60DD088D2E4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1F-4A64-A753-60DD088D2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10.53'!$Y$44:$Y$60</c:f>
              <c:numCache>
                <c:formatCode>#,##0</c:formatCode>
                <c:ptCount val="17"/>
                <c:pt idx="0">
                  <c:v>3</c:v>
                </c:pt>
                <c:pt idx="1">
                  <c:v>35</c:v>
                </c:pt>
                <c:pt idx="2">
                  <c:v>90</c:v>
                </c:pt>
                <c:pt idx="3">
                  <c:v>230</c:v>
                </c:pt>
                <c:pt idx="4">
                  <c:v>348</c:v>
                </c:pt>
                <c:pt idx="5">
                  <c:v>352</c:v>
                </c:pt>
                <c:pt idx="6">
                  <c:v>315</c:v>
                </c:pt>
                <c:pt idx="7">
                  <c:v>230</c:v>
                </c:pt>
                <c:pt idx="8">
                  <c:v>210</c:v>
                </c:pt>
                <c:pt idx="9">
                  <c:v>151</c:v>
                </c:pt>
                <c:pt idx="10">
                  <c:v>156</c:v>
                </c:pt>
                <c:pt idx="11">
                  <c:v>61</c:v>
                </c:pt>
                <c:pt idx="12">
                  <c:v>26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06-4C56-AA39-AD414EC1930E}"/>
            </c:ext>
          </c:extLst>
        </c:ser>
        <c:ser>
          <c:idx val="1"/>
          <c:order val="1"/>
          <c:tx>
            <c:strRef>
              <c:f>'Table 10.53'!$S$62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10.53'!$Y$63:$Y$79</c:f>
              <c:numCache>
                <c:formatCode>#,##0</c:formatCode>
                <c:ptCount val="17"/>
                <c:pt idx="0">
                  <c:v>5</c:v>
                </c:pt>
                <c:pt idx="1">
                  <c:v>39</c:v>
                </c:pt>
                <c:pt idx="2">
                  <c:v>73</c:v>
                </c:pt>
                <c:pt idx="3">
                  <c:v>219</c:v>
                </c:pt>
                <c:pt idx="4">
                  <c:v>255</c:v>
                </c:pt>
                <c:pt idx="5">
                  <c:v>311</c:v>
                </c:pt>
                <c:pt idx="6">
                  <c:v>220</c:v>
                </c:pt>
                <c:pt idx="7">
                  <c:v>161</c:v>
                </c:pt>
                <c:pt idx="8">
                  <c:v>134</c:v>
                </c:pt>
                <c:pt idx="9">
                  <c:v>117</c:v>
                </c:pt>
                <c:pt idx="10">
                  <c:v>93</c:v>
                </c:pt>
                <c:pt idx="11">
                  <c:v>45</c:v>
                </c:pt>
                <c:pt idx="12">
                  <c:v>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06-4C56-AA39-AD414EC19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10.53'!$Y$83:$Y$90</c:f>
              <c:numCache>
                <c:formatCode>#,##0</c:formatCode>
                <c:ptCount val="8"/>
                <c:pt idx="0">
                  <c:v>100</c:v>
                </c:pt>
                <c:pt idx="1">
                  <c:v>124</c:v>
                </c:pt>
                <c:pt idx="2">
                  <c:v>539</c:v>
                </c:pt>
                <c:pt idx="3">
                  <c:v>27</c:v>
                </c:pt>
                <c:pt idx="4">
                  <c:v>22</c:v>
                </c:pt>
                <c:pt idx="5">
                  <c:v>26</c:v>
                </c:pt>
                <c:pt idx="6">
                  <c:v>366</c:v>
                </c:pt>
                <c:pt idx="7">
                  <c:v>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C5-4972-8AF5-C0421BEFFCD5}"/>
            </c:ext>
          </c:extLst>
        </c:ser>
        <c:ser>
          <c:idx val="1"/>
          <c:order val="1"/>
          <c:tx>
            <c:strRef>
              <c:f>'Table 10.53'!$S$92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10.53'!$Y$93:$Y$100</c:f>
              <c:numCache>
                <c:formatCode>#,##0</c:formatCode>
                <c:ptCount val="8"/>
                <c:pt idx="0">
                  <c:v>73</c:v>
                </c:pt>
                <c:pt idx="1">
                  <c:v>177</c:v>
                </c:pt>
                <c:pt idx="2">
                  <c:v>93</c:v>
                </c:pt>
                <c:pt idx="3">
                  <c:v>140</c:v>
                </c:pt>
                <c:pt idx="4">
                  <c:v>184</c:v>
                </c:pt>
                <c:pt idx="5">
                  <c:v>107</c:v>
                </c:pt>
                <c:pt idx="6">
                  <c:v>58</c:v>
                </c:pt>
                <c:pt idx="7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C5-4972-8AF5-C0421BEFF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10.53'!$S$1</c:f>
              <c:strCache>
                <c:ptCount val="1"/>
                <c:pt idx="0">
                  <c:v>Roxby Downs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10.53'!$U$8:$Y$8</c:f>
              <c:numCache>
                <c:formatCode>#,##0</c:formatCode>
                <c:ptCount val="5"/>
                <c:pt idx="0">
                  <c:v>77333</c:v>
                </c:pt>
                <c:pt idx="1">
                  <c:v>74387</c:v>
                </c:pt>
                <c:pt idx="2">
                  <c:v>78246.37</c:v>
                </c:pt>
                <c:pt idx="3">
                  <c:v>77783.5</c:v>
                </c:pt>
                <c:pt idx="4">
                  <c:v>73293.399999999994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CF-48E3-A8E1-B9C9A1F75A1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CF-48E3-A8E1-B9C9A1F75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10.53'!$T$4:$Z$4</c:f>
              <c:numCache>
                <c:formatCode>#,##0</c:formatCode>
                <c:ptCount val="7"/>
                <c:pt idx="0">
                  <c:v>4001</c:v>
                </c:pt>
                <c:pt idx="1">
                  <c:v>3573</c:v>
                </c:pt>
                <c:pt idx="2">
                  <c:v>3690</c:v>
                </c:pt>
                <c:pt idx="3">
                  <c:v>3391</c:v>
                </c:pt>
                <c:pt idx="4">
                  <c:v>3403</c:v>
                </c:pt>
                <c:pt idx="5">
                  <c:v>3885</c:v>
                </c:pt>
                <c:pt idx="6">
                  <c:v>3933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5B-4ADF-83C6-DAFB2B7AC146}"/>
            </c:ext>
          </c:extLst>
        </c:ser>
        <c:ser>
          <c:idx val="1"/>
          <c:order val="1"/>
          <c:tx>
            <c:strRef>
              <c:f>'Table 10.53'!$S$7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10.53'!$T$7:$Z$7</c:f>
              <c:numCache>
                <c:formatCode>#,##0</c:formatCode>
                <c:ptCount val="7"/>
                <c:pt idx="0">
                  <c:v>2844</c:v>
                </c:pt>
                <c:pt idx="1">
                  <c:v>2654</c:v>
                </c:pt>
                <c:pt idx="2">
                  <c:v>2657</c:v>
                </c:pt>
                <c:pt idx="3">
                  <c:v>2515</c:v>
                </c:pt>
                <c:pt idx="4">
                  <c:v>2394</c:v>
                </c:pt>
                <c:pt idx="5">
                  <c:v>2566</c:v>
                </c:pt>
                <c:pt idx="6">
                  <c:v>2691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5B-4ADF-83C6-DAFB2B7AC146}"/>
            </c:ext>
          </c:extLst>
        </c:ser>
        <c:ser>
          <c:idx val="2"/>
          <c:order val="2"/>
          <c:tx>
            <c:strRef>
              <c:f>'Table 10.53'!$S$11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10.53'!$T$11:$Z$11</c:f>
              <c:numCache>
                <c:formatCode>#,##0</c:formatCode>
                <c:ptCount val="7"/>
                <c:pt idx="0">
                  <c:v>3853</c:v>
                </c:pt>
                <c:pt idx="1">
                  <c:v>3449</c:v>
                </c:pt>
                <c:pt idx="2">
                  <c:v>3572</c:v>
                </c:pt>
                <c:pt idx="3">
                  <c:v>3276</c:v>
                </c:pt>
                <c:pt idx="4">
                  <c:v>3281</c:v>
                </c:pt>
                <c:pt idx="5">
                  <c:v>3708</c:v>
                </c:pt>
                <c:pt idx="6">
                  <c:v>3793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5B-4ADF-83C6-DAFB2B7AC146}"/>
            </c:ext>
          </c:extLst>
        </c:ser>
        <c:ser>
          <c:idx val="3"/>
          <c:order val="3"/>
          <c:tx>
            <c:strRef>
              <c:f>'Table 10.53'!$S$12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10.53'!$T$12:$Z$12</c:f>
              <c:numCache>
                <c:formatCode>#,##0</c:formatCode>
                <c:ptCount val="7"/>
                <c:pt idx="0">
                  <c:v>150</c:v>
                </c:pt>
                <c:pt idx="1">
                  <c:v>124</c:v>
                </c:pt>
                <c:pt idx="2">
                  <c:v>123</c:v>
                </c:pt>
                <c:pt idx="3">
                  <c:v>120</c:v>
                </c:pt>
                <c:pt idx="4">
                  <c:v>119</c:v>
                </c:pt>
                <c:pt idx="5">
                  <c:v>177</c:v>
                </c:pt>
                <c:pt idx="6">
                  <c:v>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5B-4ADF-83C6-DAFB2B7AC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10.53'!$S$1</c:f>
              <c:strCache>
                <c:ptCount val="1"/>
                <c:pt idx="0">
                  <c:v>Roxby Downs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10.53'!$AB$15:$AB$33</c:f>
              <c:numCache>
                <c:formatCode>0.0%</c:formatCode>
                <c:ptCount val="19"/>
                <c:pt idx="0">
                  <c:v>7.1156289707750954E-3</c:v>
                </c:pt>
                <c:pt idx="1">
                  <c:v>0.21626429479034306</c:v>
                </c:pt>
                <c:pt idx="2">
                  <c:v>5.8195679796696313E-2</c:v>
                </c:pt>
                <c:pt idx="3">
                  <c:v>3.8119440914866583E-2</c:v>
                </c:pt>
                <c:pt idx="4">
                  <c:v>0.13595933926302414</c:v>
                </c:pt>
                <c:pt idx="5">
                  <c:v>1.6010165184243964E-2</c:v>
                </c:pt>
                <c:pt idx="6">
                  <c:v>6.1753494282083862E-2</c:v>
                </c:pt>
                <c:pt idx="7">
                  <c:v>8.3100381194409143E-2</c:v>
                </c:pt>
                <c:pt idx="8">
                  <c:v>1.7789072426937738E-2</c:v>
                </c:pt>
                <c:pt idx="9">
                  <c:v>5.0825921219822107E-4</c:v>
                </c:pt>
                <c:pt idx="10">
                  <c:v>8.1321473951715371E-3</c:v>
                </c:pt>
                <c:pt idx="11">
                  <c:v>2.1601016518424398E-2</c:v>
                </c:pt>
                <c:pt idx="12">
                  <c:v>2.1092757306226177E-2</c:v>
                </c:pt>
                <c:pt idx="13">
                  <c:v>0.17204574332909783</c:v>
                </c:pt>
                <c:pt idx="14">
                  <c:v>1.2198221092757306E-2</c:v>
                </c:pt>
                <c:pt idx="15">
                  <c:v>5.8449809402795427E-2</c:v>
                </c:pt>
                <c:pt idx="16">
                  <c:v>3.176620076238882E-2</c:v>
                </c:pt>
                <c:pt idx="17">
                  <c:v>2.2871664548919949E-3</c:v>
                </c:pt>
                <c:pt idx="18">
                  <c:v>1.9313850063532402E-2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55-4CDE-942D-B5767102190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55-4CDE-942D-B57671021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10.53'!$Z$44:$Z$60</c:f>
              <c:numCache>
                <c:formatCode>#,##0</c:formatCode>
                <c:ptCount val="17"/>
                <c:pt idx="0">
                  <c:v>7</c:v>
                </c:pt>
                <c:pt idx="1">
                  <c:v>44</c:v>
                </c:pt>
                <c:pt idx="2">
                  <c:v>97</c:v>
                </c:pt>
                <c:pt idx="3">
                  <c:v>194</c:v>
                </c:pt>
                <c:pt idx="4">
                  <c:v>371</c:v>
                </c:pt>
                <c:pt idx="5">
                  <c:v>325</c:v>
                </c:pt>
                <c:pt idx="6">
                  <c:v>269</c:v>
                </c:pt>
                <c:pt idx="7">
                  <c:v>232</c:v>
                </c:pt>
                <c:pt idx="8">
                  <c:v>211</c:v>
                </c:pt>
                <c:pt idx="9">
                  <c:v>152</c:v>
                </c:pt>
                <c:pt idx="10">
                  <c:v>180</c:v>
                </c:pt>
                <c:pt idx="11">
                  <c:v>67</c:v>
                </c:pt>
                <c:pt idx="12">
                  <c:v>31</c:v>
                </c:pt>
                <c:pt idx="13">
                  <c:v>9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F4-410C-B24B-C21111D0CFED}"/>
            </c:ext>
          </c:extLst>
        </c:ser>
        <c:ser>
          <c:idx val="1"/>
          <c:order val="1"/>
          <c:tx>
            <c:strRef>
              <c:f>'Table 10.53'!$S$62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10.53'!$Z$63:$Z$79</c:f>
              <c:numCache>
                <c:formatCode>#,##0</c:formatCode>
                <c:ptCount val="17"/>
                <c:pt idx="0">
                  <c:v>1</c:v>
                </c:pt>
                <c:pt idx="1">
                  <c:v>48</c:v>
                </c:pt>
                <c:pt idx="2">
                  <c:v>76</c:v>
                </c:pt>
                <c:pt idx="3">
                  <c:v>171</c:v>
                </c:pt>
                <c:pt idx="4">
                  <c:v>299</c:v>
                </c:pt>
                <c:pt idx="5">
                  <c:v>297</c:v>
                </c:pt>
                <c:pt idx="6">
                  <c:v>267</c:v>
                </c:pt>
                <c:pt idx="7">
                  <c:v>145</c:v>
                </c:pt>
                <c:pt idx="8">
                  <c:v>142</c:v>
                </c:pt>
                <c:pt idx="9">
                  <c:v>133</c:v>
                </c:pt>
                <c:pt idx="10">
                  <c:v>127</c:v>
                </c:pt>
                <c:pt idx="11">
                  <c:v>34</c:v>
                </c:pt>
                <c:pt idx="12">
                  <c:v>11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F4-410C-B24B-C21111D0C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10.53'!$Z$83:$Z$90</c:f>
              <c:numCache>
                <c:formatCode>#,##0</c:formatCode>
                <c:ptCount val="8"/>
                <c:pt idx="0">
                  <c:v>115</c:v>
                </c:pt>
                <c:pt idx="1">
                  <c:v>109</c:v>
                </c:pt>
                <c:pt idx="2">
                  <c:v>563</c:v>
                </c:pt>
                <c:pt idx="3">
                  <c:v>24</c:v>
                </c:pt>
                <c:pt idx="4">
                  <c:v>27</c:v>
                </c:pt>
                <c:pt idx="5">
                  <c:v>28</c:v>
                </c:pt>
                <c:pt idx="6">
                  <c:v>401</c:v>
                </c:pt>
                <c:pt idx="7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ED-4A39-B398-9F4B2B68E287}"/>
            </c:ext>
          </c:extLst>
        </c:ser>
        <c:ser>
          <c:idx val="1"/>
          <c:order val="1"/>
          <c:tx>
            <c:strRef>
              <c:f>'Table 10.53'!$S$92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10.53'!$Z$93:$Z$100</c:f>
              <c:numCache>
                <c:formatCode>#,##0</c:formatCode>
                <c:ptCount val="8"/>
                <c:pt idx="0">
                  <c:v>80</c:v>
                </c:pt>
                <c:pt idx="1">
                  <c:v>169</c:v>
                </c:pt>
                <c:pt idx="2">
                  <c:v>93</c:v>
                </c:pt>
                <c:pt idx="3">
                  <c:v>135</c:v>
                </c:pt>
                <c:pt idx="4">
                  <c:v>189</c:v>
                </c:pt>
                <c:pt idx="5">
                  <c:v>107</c:v>
                </c:pt>
                <c:pt idx="6">
                  <c:v>94</c:v>
                </c:pt>
                <c:pt idx="7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ED-4A39-B398-9F4B2B68E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10.6'!$Y$44:$Y$60</c:f>
              <c:numCache>
                <c:formatCode>#,##0</c:formatCode>
                <c:ptCount val="17"/>
                <c:pt idx="0">
                  <c:v>10</c:v>
                </c:pt>
                <c:pt idx="1">
                  <c:v>169</c:v>
                </c:pt>
                <c:pt idx="2">
                  <c:v>606</c:v>
                </c:pt>
                <c:pt idx="3">
                  <c:v>768</c:v>
                </c:pt>
                <c:pt idx="4">
                  <c:v>907</c:v>
                </c:pt>
                <c:pt idx="5">
                  <c:v>844</c:v>
                </c:pt>
                <c:pt idx="6">
                  <c:v>836</c:v>
                </c:pt>
                <c:pt idx="7">
                  <c:v>922</c:v>
                </c:pt>
                <c:pt idx="8">
                  <c:v>1008</c:v>
                </c:pt>
                <c:pt idx="9">
                  <c:v>925</c:v>
                </c:pt>
                <c:pt idx="10">
                  <c:v>930</c:v>
                </c:pt>
                <c:pt idx="11">
                  <c:v>787</c:v>
                </c:pt>
                <c:pt idx="12">
                  <c:v>433</c:v>
                </c:pt>
                <c:pt idx="13">
                  <c:v>183</c:v>
                </c:pt>
                <c:pt idx="14">
                  <c:v>69</c:v>
                </c:pt>
                <c:pt idx="15">
                  <c:v>38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EAB-B39B-E617D22A228F}"/>
            </c:ext>
          </c:extLst>
        </c:ser>
        <c:ser>
          <c:idx val="1"/>
          <c:order val="1"/>
          <c:tx>
            <c:strRef>
              <c:f>'Table 10.6'!$S$62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10.6'!$Y$63:$Y$79</c:f>
              <c:numCache>
                <c:formatCode>#,##0</c:formatCode>
                <c:ptCount val="17"/>
                <c:pt idx="0">
                  <c:v>11</c:v>
                </c:pt>
                <c:pt idx="1">
                  <c:v>227</c:v>
                </c:pt>
                <c:pt idx="2">
                  <c:v>579</c:v>
                </c:pt>
                <c:pt idx="3">
                  <c:v>695</c:v>
                </c:pt>
                <c:pt idx="4">
                  <c:v>720</c:v>
                </c:pt>
                <c:pt idx="5">
                  <c:v>814</c:v>
                </c:pt>
                <c:pt idx="6">
                  <c:v>765</c:v>
                </c:pt>
                <c:pt idx="7">
                  <c:v>933</c:v>
                </c:pt>
                <c:pt idx="8">
                  <c:v>1016</c:v>
                </c:pt>
                <c:pt idx="9">
                  <c:v>894</c:v>
                </c:pt>
                <c:pt idx="10">
                  <c:v>908</c:v>
                </c:pt>
                <c:pt idx="11">
                  <c:v>600</c:v>
                </c:pt>
                <c:pt idx="12">
                  <c:v>274</c:v>
                </c:pt>
                <c:pt idx="13">
                  <c:v>102</c:v>
                </c:pt>
                <c:pt idx="14">
                  <c:v>51</c:v>
                </c:pt>
                <c:pt idx="15">
                  <c:v>22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EAB-B39B-E617D22A2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10.53'!$S$1</c:f>
              <c:strCache>
                <c:ptCount val="1"/>
                <c:pt idx="0">
                  <c:v>Roxby Downs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10.53'!$T$8:$Z$8</c:f>
              <c:numCache>
                <c:formatCode>#,##0</c:formatCode>
                <c:ptCount val="7"/>
                <c:pt idx="0">
                  <c:v>75353</c:v>
                </c:pt>
                <c:pt idx="1">
                  <c:v>77333</c:v>
                </c:pt>
                <c:pt idx="2">
                  <c:v>74387</c:v>
                </c:pt>
                <c:pt idx="3">
                  <c:v>78246.37</c:v>
                </c:pt>
                <c:pt idx="4">
                  <c:v>77783.5</c:v>
                </c:pt>
                <c:pt idx="5">
                  <c:v>73293.399999999994</c:v>
                </c:pt>
                <c:pt idx="6">
                  <c:v>81214.14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49-4D1D-A89C-54A83514160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49-4D1D-A89C-54A835141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10.54'!$U$4:$Y$4</c:f>
              <c:numCache>
                <c:formatCode>#,##0</c:formatCode>
                <c:ptCount val="5"/>
                <c:pt idx="0">
                  <c:v>92300</c:v>
                </c:pt>
                <c:pt idx="1">
                  <c:v>91610</c:v>
                </c:pt>
                <c:pt idx="2">
                  <c:v>90500</c:v>
                </c:pt>
                <c:pt idx="3">
                  <c:v>89344</c:v>
                </c:pt>
                <c:pt idx="4">
                  <c:v>92798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A2-4587-A33E-A1AB09E8DBF3}"/>
            </c:ext>
          </c:extLst>
        </c:ser>
        <c:ser>
          <c:idx val="1"/>
          <c:order val="1"/>
          <c:tx>
            <c:strRef>
              <c:f>'Table 10.54'!$S$7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10.54'!$U$7:$Y$7</c:f>
              <c:numCache>
                <c:formatCode>#,##0</c:formatCode>
                <c:ptCount val="5"/>
                <c:pt idx="0">
                  <c:v>68216</c:v>
                </c:pt>
                <c:pt idx="1">
                  <c:v>68385</c:v>
                </c:pt>
                <c:pt idx="2">
                  <c:v>68094</c:v>
                </c:pt>
                <c:pt idx="3">
                  <c:v>67815</c:v>
                </c:pt>
                <c:pt idx="4">
                  <c:v>69065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A2-4587-A33E-A1AB09E8DBF3}"/>
            </c:ext>
          </c:extLst>
        </c:ser>
        <c:ser>
          <c:idx val="2"/>
          <c:order val="2"/>
          <c:tx>
            <c:strRef>
              <c:f>'Table 10.54'!$S$11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10.54'!$U$11:$Y$11</c:f>
              <c:numCache>
                <c:formatCode>#,##0</c:formatCode>
                <c:ptCount val="5"/>
                <c:pt idx="0">
                  <c:v>84447</c:v>
                </c:pt>
                <c:pt idx="1">
                  <c:v>83725</c:v>
                </c:pt>
                <c:pt idx="2">
                  <c:v>82775</c:v>
                </c:pt>
                <c:pt idx="3">
                  <c:v>81385</c:v>
                </c:pt>
                <c:pt idx="4">
                  <c:v>84627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A2-4587-A33E-A1AB09E8DBF3}"/>
            </c:ext>
          </c:extLst>
        </c:ser>
        <c:ser>
          <c:idx val="3"/>
          <c:order val="3"/>
          <c:tx>
            <c:strRef>
              <c:f>'Table 10.54'!$S$12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10.54'!$U$12:$Y$12</c:f>
              <c:numCache>
                <c:formatCode>#,##0</c:formatCode>
                <c:ptCount val="5"/>
                <c:pt idx="0">
                  <c:v>7850</c:v>
                </c:pt>
                <c:pt idx="1">
                  <c:v>7886</c:v>
                </c:pt>
                <c:pt idx="2">
                  <c:v>7726</c:v>
                </c:pt>
                <c:pt idx="3">
                  <c:v>7957</c:v>
                </c:pt>
                <c:pt idx="4">
                  <c:v>8171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A2-4587-A33E-A1AB09E8D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10.54'!$S$1</c:f>
              <c:strCache>
                <c:ptCount val="1"/>
                <c:pt idx="0">
                  <c:v>Salisbury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10.54'!$AB$15:$AB$33</c:f>
              <c:numCache>
                <c:formatCode>0.0%</c:formatCode>
                <c:ptCount val="19"/>
                <c:pt idx="0">
                  <c:v>1.4089142104938399E-2</c:v>
                </c:pt>
                <c:pt idx="1">
                  <c:v>4.3192990394701663E-3</c:v>
                </c:pt>
                <c:pt idx="2">
                  <c:v>9.0180793516937821E-2</c:v>
                </c:pt>
                <c:pt idx="3">
                  <c:v>8.072975585676382E-3</c:v>
                </c:pt>
                <c:pt idx="4">
                  <c:v>7.0929060655299372E-2</c:v>
                </c:pt>
                <c:pt idx="5">
                  <c:v>4.5270367551780169E-2</c:v>
                </c:pt>
                <c:pt idx="6">
                  <c:v>0.10043398671301343</c:v>
                </c:pt>
                <c:pt idx="7">
                  <c:v>6.2280178531026964E-2</c:v>
                </c:pt>
                <c:pt idx="8">
                  <c:v>5.386782944939221E-2</c:v>
                </c:pt>
                <c:pt idx="9">
                  <c:v>8.7003023509327621E-3</c:v>
                </c:pt>
                <c:pt idx="10">
                  <c:v>2.8589646023159668E-2</c:v>
                </c:pt>
                <c:pt idx="11">
                  <c:v>1.3554371747670664E-2</c:v>
                </c:pt>
                <c:pt idx="12">
                  <c:v>4.4828153602501079E-2</c:v>
                </c:pt>
                <c:pt idx="13">
                  <c:v>0.1145334128632839</c:v>
                </c:pt>
                <c:pt idx="14">
                  <c:v>6.253727966432876E-2</c:v>
                </c:pt>
                <c:pt idx="15">
                  <c:v>5.9020136160760198E-2</c:v>
                </c:pt>
                <c:pt idx="16">
                  <c:v>0.12272979699294514</c:v>
                </c:pt>
                <c:pt idx="17">
                  <c:v>1.3184146115716078E-2</c:v>
                </c:pt>
                <c:pt idx="18">
                  <c:v>3.5788477755609949E-2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117-AD64-D9F011512E7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117-AD64-D9F011512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10.54'!$Y$44:$Y$60</c:f>
              <c:numCache>
                <c:formatCode>#,##0</c:formatCode>
                <c:ptCount val="17"/>
                <c:pt idx="0">
                  <c:v>27</c:v>
                </c:pt>
                <c:pt idx="1">
                  <c:v>654</c:v>
                </c:pt>
                <c:pt idx="2">
                  <c:v>2449</c:v>
                </c:pt>
                <c:pt idx="3">
                  <c:v>5125</c:v>
                </c:pt>
                <c:pt idx="4">
                  <c:v>6572</c:v>
                </c:pt>
                <c:pt idx="5">
                  <c:v>6966</c:v>
                </c:pt>
                <c:pt idx="6">
                  <c:v>6025</c:v>
                </c:pt>
                <c:pt idx="7">
                  <c:v>5204</c:v>
                </c:pt>
                <c:pt idx="8">
                  <c:v>4952</c:v>
                </c:pt>
                <c:pt idx="9">
                  <c:v>4332</c:v>
                </c:pt>
                <c:pt idx="10">
                  <c:v>3672</c:v>
                </c:pt>
                <c:pt idx="11">
                  <c:v>2516</c:v>
                </c:pt>
                <c:pt idx="12">
                  <c:v>1074</c:v>
                </c:pt>
                <c:pt idx="13">
                  <c:v>296</c:v>
                </c:pt>
                <c:pt idx="14">
                  <c:v>111</c:v>
                </c:pt>
                <c:pt idx="15">
                  <c:v>49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FA-4633-BA1B-F2363FE7746E}"/>
            </c:ext>
          </c:extLst>
        </c:ser>
        <c:ser>
          <c:idx val="1"/>
          <c:order val="1"/>
          <c:tx>
            <c:strRef>
              <c:f>'Table 10.54'!$S$62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10.54'!$Y$63:$Y$79</c:f>
              <c:numCache>
                <c:formatCode>#,##0</c:formatCode>
                <c:ptCount val="17"/>
                <c:pt idx="0">
                  <c:v>34</c:v>
                </c:pt>
                <c:pt idx="1">
                  <c:v>818</c:v>
                </c:pt>
                <c:pt idx="2">
                  <c:v>2632</c:v>
                </c:pt>
                <c:pt idx="3">
                  <c:v>4541</c:v>
                </c:pt>
                <c:pt idx="4">
                  <c:v>5569</c:v>
                </c:pt>
                <c:pt idx="5">
                  <c:v>5491</c:v>
                </c:pt>
                <c:pt idx="6">
                  <c:v>4606</c:v>
                </c:pt>
                <c:pt idx="7">
                  <c:v>4125</c:v>
                </c:pt>
                <c:pt idx="8">
                  <c:v>4182</c:v>
                </c:pt>
                <c:pt idx="9">
                  <c:v>3898</c:v>
                </c:pt>
                <c:pt idx="10">
                  <c:v>3369</c:v>
                </c:pt>
                <c:pt idx="11">
                  <c:v>2196</c:v>
                </c:pt>
                <c:pt idx="12">
                  <c:v>867</c:v>
                </c:pt>
                <c:pt idx="13">
                  <c:v>224</c:v>
                </c:pt>
                <c:pt idx="14">
                  <c:v>100</c:v>
                </c:pt>
                <c:pt idx="15">
                  <c:v>53</c:v>
                </c:pt>
                <c:pt idx="16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FA-4633-BA1B-F2363FE77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10.54'!$Y$83:$Y$90</c:f>
              <c:numCache>
                <c:formatCode>#,##0</c:formatCode>
                <c:ptCount val="8"/>
                <c:pt idx="0">
                  <c:v>3187</c:v>
                </c:pt>
                <c:pt idx="1">
                  <c:v>3290</c:v>
                </c:pt>
                <c:pt idx="2">
                  <c:v>6371</c:v>
                </c:pt>
                <c:pt idx="3">
                  <c:v>2361</c:v>
                </c:pt>
                <c:pt idx="4">
                  <c:v>1953</c:v>
                </c:pt>
                <c:pt idx="5">
                  <c:v>1914</c:v>
                </c:pt>
                <c:pt idx="6">
                  <c:v>4880</c:v>
                </c:pt>
                <c:pt idx="7">
                  <c:v>6266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A7-477C-AB06-74846B0FC245}"/>
            </c:ext>
          </c:extLst>
        </c:ser>
        <c:ser>
          <c:idx val="1"/>
          <c:order val="1"/>
          <c:tx>
            <c:strRef>
              <c:f>'Table 10.54'!$S$92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10.54'!$Y$93:$Y$100</c:f>
              <c:numCache>
                <c:formatCode>#,##0</c:formatCode>
                <c:ptCount val="8"/>
                <c:pt idx="0">
                  <c:v>2293</c:v>
                </c:pt>
                <c:pt idx="1">
                  <c:v>4441</c:v>
                </c:pt>
                <c:pt idx="2">
                  <c:v>1052</c:v>
                </c:pt>
                <c:pt idx="3">
                  <c:v>5944</c:v>
                </c:pt>
                <c:pt idx="4">
                  <c:v>5941</c:v>
                </c:pt>
                <c:pt idx="5">
                  <c:v>3566</c:v>
                </c:pt>
                <c:pt idx="6">
                  <c:v>384</c:v>
                </c:pt>
                <c:pt idx="7">
                  <c:v>3421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A7-477C-AB06-74846B0FC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10.54'!$S$1</c:f>
              <c:strCache>
                <c:ptCount val="1"/>
                <c:pt idx="0">
                  <c:v>Salisbury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10.54'!$U$8:$Y$8</c:f>
              <c:numCache>
                <c:formatCode>#,##0</c:formatCode>
                <c:ptCount val="5"/>
                <c:pt idx="0">
                  <c:v>39051</c:v>
                </c:pt>
                <c:pt idx="1">
                  <c:v>40051.96</c:v>
                </c:pt>
                <c:pt idx="2">
                  <c:v>41081.379999999997</c:v>
                </c:pt>
                <c:pt idx="3">
                  <c:v>42641.89</c:v>
                </c:pt>
                <c:pt idx="4">
                  <c:v>42818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2F-4301-9983-CFF10314D5D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2F-4301-9983-CFF10314D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10.54'!$T$4:$Z$4</c:f>
              <c:numCache>
                <c:formatCode>#,##0</c:formatCode>
                <c:ptCount val="7"/>
                <c:pt idx="0">
                  <c:v>91774</c:v>
                </c:pt>
                <c:pt idx="1">
                  <c:v>92300</c:v>
                </c:pt>
                <c:pt idx="2">
                  <c:v>91610</c:v>
                </c:pt>
                <c:pt idx="3">
                  <c:v>90500</c:v>
                </c:pt>
                <c:pt idx="4">
                  <c:v>89344</c:v>
                </c:pt>
                <c:pt idx="5">
                  <c:v>92798</c:v>
                </c:pt>
                <c:pt idx="6">
                  <c:v>97238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E9-4602-9E06-26E5DA0E73B3}"/>
            </c:ext>
          </c:extLst>
        </c:ser>
        <c:ser>
          <c:idx val="1"/>
          <c:order val="1"/>
          <c:tx>
            <c:strRef>
              <c:f>'Table 10.54'!$S$7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10.54'!$T$7:$Z$7</c:f>
              <c:numCache>
                <c:formatCode>#,##0</c:formatCode>
                <c:ptCount val="7"/>
                <c:pt idx="0">
                  <c:v>68246</c:v>
                </c:pt>
                <c:pt idx="1">
                  <c:v>68216</c:v>
                </c:pt>
                <c:pt idx="2">
                  <c:v>68385</c:v>
                </c:pt>
                <c:pt idx="3">
                  <c:v>68094</c:v>
                </c:pt>
                <c:pt idx="4">
                  <c:v>67815</c:v>
                </c:pt>
                <c:pt idx="5">
                  <c:v>69065</c:v>
                </c:pt>
                <c:pt idx="6">
                  <c:v>71009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E9-4602-9E06-26E5DA0E73B3}"/>
            </c:ext>
          </c:extLst>
        </c:ser>
        <c:ser>
          <c:idx val="2"/>
          <c:order val="2"/>
          <c:tx>
            <c:strRef>
              <c:f>'Table 10.54'!$S$11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10.54'!$T$11:$Z$11</c:f>
              <c:numCache>
                <c:formatCode>#,##0</c:formatCode>
                <c:ptCount val="7"/>
                <c:pt idx="0">
                  <c:v>83619</c:v>
                </c:pt>
                <c:pt idx="1">
                  <c:v>84447</c:v>
                </c:pt>
                <c:pt idx="2">
                  <c:v>83725</c:v>
                </c:pt>
                <c:pt idx="3">
                  <c:v>82775</c:v>
                </c:pt>
                <c:pt idx="4">
                  <c:v>81385</c:v>
                </c:pt>
                <c:pt idx="5">
                  <c:v>84627</c:v>
                </c:pt>
                <c:pt idx="6">
                  <c:v>88690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E9-4602-9E06-26E5DA0E73B3}"/>
            </c:ext>
          </c:extLst>
        </c:ser>
        <c:ser>
          <c:idx val="3"/>
          <c:order val="3"/>
          <c:tx>
            <c:strRef>
              <c:f>'Table 10.54'!$S$12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10.54'!$T$12:$Z$12</c:f>
              <c:numCache>
                <c:formatCode>#,##0</c:formatCode>
                <c:ptCount val="7"/>
                <c:pt idx="0">
                  <c:v>8152</c:v>
                </c:pt>
                <c:pt idx="1">
                  <c:v>7850</c:v>
                </c:pt>
                <c:pt idx="2">
                  <c:v>7886</c:v>
                </c:pt>
                <c:pt idx="3">
                  <c:v>7726</c:v>
                </c:pt>
                <c:pt idx="4">
                  <c:v>7957</c:v>
                </c:pt>
                <c:pt idx="5">
                  <c:v>8171</c:v>
                </c:pt>
                <c:pt idx="6">
                  <c:v>8546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E9-4602-9E06-26E5DA0E7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10.54'!$S$1</c:f>
              <c:strCache>
                <c:ptCount val="1"/>
                <c:pt idx="0">
                  <c:v>Salisbury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10.54'!$AB$15:$AB$33</c:f>
              <c:numCache>
                <c:formatCode>0.0%</c:formatCode>
                <c:ptCount val="19"/>
                <c:pt idx="0">
                  <c:v>1.4089142104938399E-2</c:v>
                </c:pt>
                <c:pt idx="1">
                  <c:v>4.3192990394701663E-3</c:v>
                </c:pt>
                <c:pt idx="2">
                  <c:v>9.0180793516937821E-2</c:v>
                </c:pt>
                <c:pt idx="3">
                  <c:v>8.072975585676382E-3</c:v>
                </c:pt>
                <c:pt idx="4">
                  <c:v>7.0929060655299372E-2</c:v>
                </c:pt>
                <c:pt idx="5">
                  <c:v>4.5270367551780169E-2</c:v>
                </c:pt>
                <c:pt idx="6">
                  <c:v>0.10043398671301343</c:v>
                </c:pt>
                <c:pt idx="7">
                  <c:v>6.2280178531026964E-2</c:v>
                </c:pt>
                <c:pt idx="8">
                  <c:v>5.386782944939221E-2</c:v>
                </c:pt>
                <c:pt idx="9">
                  <c:v>8.7003023509327621E-3</c:v>
                </c:pt>
                <c:pt idx="10">
                  <c:v>2.8589646023159668E-2</c:v>
                </c:pt>
                <c:pt idx="11">
                  <c:v>1.3554371747670664E-2</c:v>
                </c:pt>
                <c:pt idx="12">
                  <c:v>4.4828153602501079E-2</c:v>
                </c:pt>
                <c:pt idx="13">
                  <c:v>0.1145334128632839</c:v>
                </c:pt>
                <c:pt idx="14">
                  <c:v>6.253727966432876E-2</c:v>
                </c:pt>
                <c:pt idx="15">
                  <c:v>5.9020136160760198E-2</c:v>
                </c:pt>
                <c:pt idx="16">
                  <c:v>0.12272979699294514</c:v>
                </c:pt>
                <c:pt idx="17">
                  <c:v>1.3184146115716078E-2</c:v>
                </c:pt>
                <c:pt idx="18">
                  <c:v>3.5788477755609949E-2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4B-410F-AA16-5B6CF7F2182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4B-410F-AA16-5B6CF7F21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10.54'!$Z$44:$Z$60</c:f>
              <c:numCache>
                <c:formatCode>#,##0</c:formatCode>
                <c:ptCount val="17"/>
                <c:pt idx="0">
                  <c:v>25</c:v>
                </c:pt>
                <c:pt idx="1">
                  <c:v>704</c:v>
                </c:pt>
                <c:pt idx="2">
                  <c:v>2684</c:v>
                </c:pt>
                <c:pt idx="3">
                  <c:v>5502</c:v>
                </c:pt>
                <c:pt idx="4">
                  <c:v>7097</c:v>
                </c:pt>
                <c:pt idx="5">
                  <c:v>7041</c:v>
                </c:pt>
                <c:pt idx="6">
                  <c:v>6731</c:v>
                </c:pt>
                <c:pt idx="7">
                  <c:v>5269</c:v>
                </c:pt>
                <c:pt idx="8">
                  <c:v>5186</c:v>
                </c:pt>
                <c:pt idx="9">
                  <c:v>4526</c:v>
                </c:pt>
                <c:pt idx="10">
                  <c:v>3882</c:v>
                </c:pt>
                <c:pt idx="11">
                  <c:v>2636</c:v>
                </c:pt>
                <c:pt idx="12">
                  <c:v>1159</c:v>
                </c:pt>
                <c:pt idx="13">
                  <c:v>333</c:v>
                </c:pt>
                <c:pt idx="14">
                  <c:v>114</c:v>
                </c:pt>
                <c:pt idx="15">
                  <c:v>51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37-4DF2-BC67-36E7EA0307A3}"/>
            </c:ext>
          </c:extLst>
        </c:ser>
        <c:ser>
          <c:idx val="1"/>
          <c:order val="1"/>
          <c:tx>
            <c:strRef>
              <c:f>'Table 10.54'!$S$62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10.54'!$Z$63:$Z$79</c:f>
              <c:numCache>
                <c:formatCode>#,##0</c:formatCode>
                <c:ptCount val="17"/>
                <c:pt idx="0">
                  <c:v>54</c:v>
                </c:pt>
                <c:pt idx="1">
                  <c:v>880</c:v>
                </c:pt>
                <c:pt idx="2">
                  <c:v>2751</c:v>
                </c:pt>
                <c:pt idx="3">
                  <c:v>4754</c:v>
                </c:pt>
                <c:pt idx="4">
                  <c:v>5806</c:v>
                </c:pt>
                <c:pt idx="5">
                  <c:v>5592</c:v>
                </c:pt>
                <c:pt idx="6">
                  <c:v>5013</c:v>
                </c:pt>
                <c:pt idx="7">
                  <c:v>4150</c:v>
                </c:pt>
                <c:pt idx="8">
                  <c:v>4199</c:v>
                </c:pt>
                <c:pt idx="9">
                  <c:v>3963</c:v>
                </c:pt>
                <c:pt idx="10">
                  <c:v>3423</c:v>
                </c:pt>
                <c:pt idx="11">
                  <c:v>2305</c:v>
                </c:pt>
                <c:pt idx="12">
                  <c:v>892</c:v>
                </c:pt>
                <c:pt idx="13">
                  <c:v>242</c:v>
                </c:pt>
                <c:pt idx="14">
                  <c:v>118</c:v>
                </c:pt>
                <c:pt idx="15">
                  <c:v>56</c:v>
                </c:pt>
                <c:pt idx="16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37-4DF2-BC67-36E7EA030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10.54'!$Z$83:$Z$90</c:f>
              <c:numCache>
                <c:formatCode>#,##0</c:formatCode>
                <c:ptCount val="8"/>
                <c:pt idx="0">
                  <c:v>3338</c:v>
                </c:pt>
                <c:pt idx="1">
                  <c:v>3508</c:v>
                </c:pt>
                <c:pt idx="2">
                  <c:v>6608</c:v>
                </c:pt>
                <c:pt idx="3">
                  <c:v>2638</c:v>
                </c:pt>
                <c:pt idx="4">
                  <c:v>1969</c:v>
                </c:pt>
                <c:pt idx="5">
                  <c:v>2042</c:v>
                </c:pt>
                <c:pt idx="6">
                  <c:v>5082</c:v>
                </c:pt>
                <c:pt idx="7">
                  <c:v>6462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D5-47B4-9B2D-1E0339347886}"/>
            </c:ext>
          </c:extLst>
        </c:ser>
        <c:ser>
          <c:idx val="1"/>
          <c:order val="1"/>
          <c:tx>
            <c:strRef>
              <c:f>'Table 10.54'!$S$92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10.54'!$Z$93:$Z$100</c:f>
              <c:numCache>
                <c:formatCode>#,##0</c:formatCode>
                <c:ptCount val="8"/>
                <c:pt idx="0">
                  <c:v>2404</c:v>
                </c:pt>
                <c:pt idx="1">
                  <c:v>4704</c:v>
                </c:pt>
                <c:pt idx="2">
                  <c:v>1107</c:v>
                </c:pt>
                <c:pt idx="3">
                  <c:v>6254</c:v>
                </c:pt>
                <c:pt idx="4">
                  <c:v>6048</c:v>
                </c:pt>
                <c:pt idx="5">
                  <c:v>3701</c:v>
                </c:pt>
                <c:pt idx="6">
                  <c:v>397</c:v>
                </c:pt>
                <c:pt idx="7">
                  <c:v>3575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5-47B4-9B2D-1E0339347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10.6'!$Y$83:$Y$90</c:f>
              <c:numCache>
                <c:formatCode>#,##0</c:formatCode>
                <c:ptCount val="8"/>
                <c:pt idx="0">
                  <c:v>727</c:v>
                </c:pt>
                <c:pt idx="1">
                  <c:v>691</c:v>
                </c:pt>
                <c:pt idx="2">
                  <c:v>1198</c:v>
                </c:pt>
                <c:pt idx="3">
                  <c:v>260</c:v>
                </c:pt>
                <c:pt idx="4">
                  <c:v>277</c:v>
                </c:pt>
                <c:pt idx="5">
                  <c:v>244</c:v>
                </c:pt>
                <c:pt idx="6">
                  <c:v>681</c:v>
                </c:pt>
                <c:pt idx="7">
                  <c:v>1318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55-453A-A982-A5745D0297CF}"/>
            </c:ext>
          </c:extLst>
        </c:ser>
        <c:ser>
          <c:idx val="1"/>
          <c:order val="1"/>
          <c:tx>
            <c:strRef>
              <c:f>'Table 10.6'!$S$92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10.6'!$Y$93:$Y$100</c:f>
              <c:numCache>
                <c:formatCode>#,##0</c:formatCode>
                <c:ptCount val="8"/>
                <c:pt idx="0">
                  <c:v>472</c:v>
                </c:pt>
                <c:pt idx="1">
                  <c:v>1041</c:v>
                </c:pt>
                <c:pt idx="2">
                  <c:v>249</c:v>
                </c:pt>
                <c:pt idx="3">
                  <c:v>872</c:v>
                </c:pt>
                <c:pt idx="4">
                  <c:v>1036</c:v>
                </c:pt>
                <c:pt idx="5">
                  <c:v>557</c:v>
                </c:pt>
                <c:pt idx="6">
                  <c:v>53</c:v>
                </c:pt>
                <c:pt idx="7">
                  <c:v>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55-453A-A982-A5745D029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10.54'!$S$1</c:f>
              <c:strCache>
                <c:ptCount val="1"/>
                <c:pt idx="0">
                  <c:v>Salisbury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10.54'!$T$8:$Z$8</c:f>
              <c:numCache>
                <c:formatCode>#,##0</c:formatCode>
                <c:ptCount val="7"/>
                <c:pt idx="0">
                  <c:v>38824.14</c:v>
                </c:pt>
                <c:pt idx="1">
                  <c:v>39051</c:v>
                </c:pt>
                <c:pt idx="2">
                  <c:v>40051.96</c:v>
                </c:pt>
                <c:pt idx="3">
                  <c:v>41081.379999999997</c:v>
                </c:pt>
                <c:pt idx="4">
                  <c:v>42641.89</c:v>
                </c:pt>
                <c:pt idx="5">
                  <c:v>42818</c:v>
                </c:pt>
                <c:pt idx="6">
                  <c:v>44229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5C-46A1-8111-FD41D77F484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5C-46A1-8111-FD41D77F4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10.55'!$U$4:$Y$4</c:f>
              <c:numCache>
                <c:formatCode>#,##0</c:formatCode>
                <c:ptCount val="5"/>
                <c:pt idx="0">
                  <c:v>1452</c:v>
                </c:pt>
                <c:pt idx="1">
                  <c:v>1529</c:v>
                </c:pt>
                <c:pt idx="2">
                  <c:v>1682</c:v>
                </c:pt>
                <c:pt idx="3">
                  <c:v>1538</c:v>
                </c:pt>
                <c:pt idx="4">
                  <c:v>1661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0D-4BB9-B27A-744BE8B271E4}"/>
            </c:ext>
          </c:extLst>
        </c:ser>
        <c:ser>
          <c:idx val="1"/>
          <c:order val="1"/>
          <c:tx>
            <c:strRef>
              <c:f>'Table 10.55'!$S$7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10.55'!$U$7:$Y$7</c:f>
              <c:numCache>
                <c:formatCode>#,##0</c:formatCode>
                <c:ptCount val="5"/>
                <c:pt idx="0">
                  <c:v>972</c:v>
                </c:pt>
                <c:pt idx="1">
                  <c:v>1001</c:v>
                </c:pt>
                <c:pt idx="2">
                  <c:v>1069</c:v>
                </c:pt>
                <c:pt idx="3">
                  <c:v>994</c:v>
                </c:pt>
                <c:pt idx="4">
                  <c:v>1076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0D-4BB9-B27A-744BE8B271E4}"/>
            </c:ext>
          </c:extLst>
        </c:ser>
        <c:ser>
          <c:idx val="2"/>
          <c:order val="2"/>
          <c:tx>
            <c:strRef>
              <c:f>'Table 10.55'!$S$11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10.55'!$U$11:$Y$11</c:f>
              <c:numCache>
                <c:formatCode>#,##0</c:formatCode>
                <c:ptCount val="5"/>
                <c:pt idx="0">
                  <c:v>1128</c:v>
                </c:pt>
                <c:pt idx="1">
                  <c:v>1206</c:v>
                </c:pt>
                <c:pt idx="2">
                  <c:v>1312</c:v>
                </c:pt>
                <c:pt idx="3">
                  <c:v>1238</c:v>
                </c:pt>
                <c:pt idx="4">
                  <c:v>1309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0D-4BB9-B27A-744BE8B271E4}"/>
            </c:ext>
          </c:extLst>
        </c:ser>
        <c:ser>
          <c:idx val="3"/>
          <c:order val="3"/>
          <c:tx>
            <c:strRef>
              <c:f>'Table 10.55'!$S$12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10.55'!$U$12:$Y$12</c:f>
              <c:numCache>
                <c:formatCode>#,##0</c:formatCode>
                <c:ptCount val="5"/>
                <c:pt idx="0">
                  <c:v>323</c:v>
                </c:pt>
                <c:pt idx="1">
                  <c:v>324</c:v>
                </c:pt>
                <c:pt idx="2">
                  <c:v>372</c:v>
                </c:pt>
                <c:pt idx="3">
                  <c:v>303</c:v>
                </c:pt>
                <c:pt idx="4">
                  <c:v>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0D-4BB9-B27A-744BE8B27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10.55'!$S$1</c:f>
              <c:strCache>
                <c:ptCount val="1"/>
                <c:pt idx="0">
                  <c:v>Southern Mallee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10.55'!$AB$15:$AB$33</c:f>
              <c:numCache>
                <c:formatCode>0.0%</c:formatCode>
                <c:ptCount val="19"/>
                <c:pt idx="0">
                  <c:v>0.22869735553379039</c:v>
                </c:pt>
                <c:pt idx="1">
                  <c:v>1.9588638589618022E-3</c:v>
                </c:pt>
                <c:pt idx="2">
                  <c:v>3.5259549461312441E-2</c:v>
                </c:pt>
                <c:pt idx="3">
                  <c:v>0</c:v>
                </c:pt>
                <c:pt idx="4">
                  <c:v>3.0852105778648383E-2</c:v>
                </c:pt>
                <c:pt idx="5">
                  <c:v>4.4564152791380998E-2</c:v>
                </c:pt>
                <c:pt idx="6">
                  <c:v>3.2321253672869733E-2</c:v>
                </c:pt>
                <c:pt idx="7">
                  <c:v>4.7992164544564155E-2</c:v>
                </c:pt>
                <c:pt idx="8">
                  <c:v>3.574926542605289E-2</c:v>
                </c:pt>
                <c:pt idx="9">
                  <c:v>0</c:v>
                </c:pt>
                <c:pt idx="10">
                  <c:v>1.4201762977473066E-2</c:v>
                </c:pt>
                <c:pt idx="11">
                  <c:v>2.5465230166503428E-2</c:v>
                </c:pt>
                <c:pt idx="12">
                  <c:v>1.6160626836434867E-2</c:v>
                </c:pt>
                <c:pt idx="13">
                  <c:v>4.5053868756121447E-2</c:v>
                </c:pt>
                <c:pt idx="14">
                  <c:v>3.9666993143976495E-2</c:v>
                </c:pt>
                <c:pt idx="15">
                  <c:v>5.5827619980411358E-2</c:v>
                </c:pt>
                <c:pt idx="16">
                  <c:v>6.611165523996082E-2</c:v>
                </c:pt>
                <c:pt idx="17">
                  <c:v>4.4074436826640551E-3</c:v>
                </c:pt>
                <c:pt idx="18">
                  <c:v>2.1057786483839373E-2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A5-4CD9-911B-2D9140FF596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A5-4CD9-911B-2D9140FF5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10.55'!$Y$44:$Y$60</c:f>
              <c:numCache>
                <c:formatCode>#,##0</c:formatCode>
                <c:ptCount val="17"/>
                <c:pt idx="0">
                  <c:v>0</c:v>
                </c:pt>
                <c:pt idx="1">
                  <c:v>19</c:v>
                </c:pt>
                <c:pt idx="2">
                  <c:v>67</c:v>
                </c:pt>
                <c:pt idx="3">
                  <c:v>88</c:v>
                </c:pt>
                <c:pt idx="4">
                  <c:v>114</c:v>
                </c:pt>
                <c:pt idx="5">
                  <c:v>89</c:v>
                </c:pt>
                <c:pt idx="6">
                  <c:v>64</c:v>
                </c:pt>
                <c:pt idx="7">
                  <c:v>66</c:v>
                </c:pt>
                <c:pt idx="8">
                  <c:v>57</c:v>
                </c:pt>
                <c:pt idx="9">
                  <c:v>73</c:v>
                </c:pt>
                <c:pt idx="10">
                  <c:v>66</c:v>
                </c:pt>
                <c:pt idx="11">
                  <c:v>64</c:v>
                </c:pt>
                <c:pt idx="12">
                  <c:v>37</c:v>
                </c:pt>
                <c:pt idx="13">
                  <c:v>12</c:v>
                </c:pt>
                <c:pt idx="14">
                  <c:v>9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49-4321-A31A-3676D36F63F0}"/>
            </c:ext>
          </c:extLst>
        </c:ser>
        <c:ser>
          <c:idx val="1"/>
          <c:order val="1"/>
          <c:tx>
            <c:strRef>
              <c:f>'Table 10.55'!$S$62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10.55'!$Y$63:$Y$79</c:f>
              <c:numCache>
                <c:formatCode>#,##0</c:formatCode>
                <c:ptCount val="17"/>
                <c:pt idx="0">
                  <c:v>6</c:v>
                </c:pt>
                <c:pt idx="1">
                  <c:v>31</c:v>
                </c:pt>
                <c:pt idx="2">
                  <c:v>52</c:v>
                </c:pt>
                <c:pt idx="3">
                  <c:v>111</c:v>
                </c:pt>
                <c:pt idx="4">
                  <c:v>95</c:v>
                </c:pt>
                <c:pt idx="5">
                  <c:v>80</c:v>
                </c:pt>
                <c:pt idx="6">
                  <c:v>77</c:v>
                </c:pt>
                <c:pt idx="7">
                  <c:v>60</c:v>
                </c:pt>
                <c:pt idx="8">
                  <c:v>48</c:v>
                </c:pt>
                <c:pt idx="9">
                  <c:v>78</c:v>
                </c:pt>
                <c:pt idx="10">
                  <c:v>81</c:v>
                </c:pt>
                <c:pt idx="11">
                  <c:v>55</c:v>
                </c:pt>
                <c:pt idx="12">
                  <c:v>25</c:v>
                </c:pt>
                <c:pt idx="13">
                  <c:v>18</c:v>
                </c:pt>
                <c:pt idx="14">
                  <c:v>10</c:v>
                </c:pt>
                <c:pt idx="15">
                  <c:v>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49-4321-A31A-3676D36F6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10.55'!$Y$83:$Y$90</c:f>
              <c:numCache>
                <c:formatCode>#,##0</c:formatCode>
                <c:ptCount val="8"/>
                <c:pt idx="0">
                  <c:v>56</c:v>
                </c:pt>
                <c:pt idx="1">
                  <c:v>21</c:v>
                </c:pt>
                <c:pt idx="2">
                  <c:v>69</c:v>
                </c:pt>
                <c:pt idx="3">
                  <c:v>12</c:v>
                </c:pt>
                <c:pt idx="4">
                  <c:v>10</c:v>
                </c:pt>
                <c:pt idx="5">
                  <c:v>15</c:v>
                </c:pt>
                <c:pt idx="6">
                  <c:v>61</c:v>
                </c:pt>
                <c:pt idx="7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D6-42C2-89DB-59962B298515}"/>
            </c:ext>
          </c:extLst>
        </c:ser>
        <c:ser>
          <c:idx val="1"/>
          <c:order val="1"/>
          <c:tx>
            <c:strRef>
              <c:f>'Table 10.55'!$S$92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10.55'!$Y$93:$Y$100</c:f>
              <c:numCache>
                <c:formatCode>#,##0</c:formatCode>
                <c:ptCount val="8"/>
                <c:pt idx="0">
                  <c:v>28</c:v>
                </c:pt>
                <c:pt idx="1">
                  <c:v>71</c:v>
                </c:pt>
                <c:pt idx="2">
                  <c:v>10</c:v>
                </c:pt>
                <c:pt idx="3">
                  <c:v>63</c:v>
                </c:pt>
                <c:pt idx="4">
                  <c:v>70</c:v>
                </c:pt>
                <c:pt idx="5">
                  <c:v>49</c:v>
                </c:pt>
                <c:pt idx="6">
                  <c:v>9</c:v>
                </c:pt>
                <c:pt idx="7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D6-42C2-89DB-59962B298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10.55'!$S$1</c:f>
              <c:strCache>
                <c:ptCount val="1"/>
                <c:pt idx="0">
                  <c:v>Southern Mallee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10.55'!$U$8:$Y$8</c:f>
              <c:numCache>
                <c:formatCode>#,##0</c:formatCode>
                <c:ptCount val="5"/>
                <c:pt idx="0">
                  <c:v>24734.07</c:v>
                </c:pt>
                <c:pt idx="1">
                  <c:v>24551.95</c:v>
                </c:pt>
                <c:pt idx="2">
                  <c:v>27632.5</c:v>
                </c:pt>
                <c:pt idx="3">
                  <c:v>29685.84</c:v>
                </c:pt>
                <c:pt idx="4">
                  <c:v>33214.870000000003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F0-4392-B02E-5E0E2185B21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F0-4392-B02E-5E0E2185B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10.55'!$T$4:$Z$4</c:f>
              <c:numCache>
                <c:formatCode>#,##0</c:formatCode>
                <c:ptCount val="7"/>
                <c:pt idx="0">
                  <c:v>1414</c:v>
                </c:pt>
                <c:pt idx="1">
                  <c:v>1452</c:v>
                </c:pt>
                <c:pt idx="2">
                  <c:v>1529</c:v>
                </c:pt>
                <c:pt idx="3">
                  <c:v>1682</c:v>
                </c:pt>
                <c:pt idx="4">
                  <c:v>1538</c:v>
                </c:pt>
                <c:pt idx="5">
                  <c:v>1661</c:v>
                </c:pt>
                <c:pt idx="6">
                  <c:v>2040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5C-4B1A-89E2-AFE0CBF22DED}"/>
            </c:ext>
          </c:extLst>
        </c:ser>
        <c:ser>
          <c:idx val="1"/>
          <c:order val="1"/>
          <c:tx>
            <c:strRef>
              <c:f>'Table 10.55'!$S$7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10.55'!$T$7:$Z$7</c:f>
              <c:numCache>
                <c:formatCode>#,##0</c:formatCode>
                <c:ptCount val="7"/>
                <c:pt idx="0">
                  <c:v>924</c:v>
                </c:pt>
                <c:pt idx="1">
                  <c:v>972</c:v>
                </c:pt>
                <c:pt idx="2">
                  <c:v>1001</c:v>
                </c:pt>
                <c:pt idx="3">
                  <c:v>1069</c:v>
                </c:pt>
                <c:pt idx="4">
                  <c:v>994</c:v>
                </c:pt>
                <c:pt idx="5">
                  <c:v>1076</c:v>
                </c:pt>
                <c:pt idx="6">
                  <c:v>1352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5C-4B1A-89E2-AFE0CBF22DED}"/>
            </c:ext>
          </c:extLst>
        </c:ser>
        <c:ser>
          <c:idx val="2"/>
          <c:order val="2"/>
          <c:tx>
            <c:strRef>
              <c:f>'Table 10.55'!$S$11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10.55'!$T$11:$Z$11</c:f>
              <c:numCache>
                <c:formatCode>#,##0</c:formatCode>
                <c:ptCount val="7"/>
                <c:pt idx="0">
                  <c:v>1088</c:v>
                </c:pt>
                <c:pt idx="1">
                  <c:v>1128</c:v>
                </c:pt>
                <c:pt idx="2">
                  <c:v>1206</c:v>
                </c:pt>
                <c:pt idx="3">
                  <c:v>1312</c:v>
                </c:pt>
                <c:pt idx="4">
                  <c:v>1238</c:v>
                </c:pt>
                <c:pt idx="5">
                  <c:v>1309</c:v>
                </c:pt>
                <c:pt idx="6">
                  <c:v>1540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5C-4B1A-89E2-AFE0CBF22DED}"/>
            </c:ext>
          </c:extLst>
        </c:ser>
        <c:ser>
          <c:idx val="3"/>
          <c:order val="3"/>
          <c:tx>
            <c:strRef>
              <c:f>'Table 10.55'!$S$12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10.55'!$T$12:$Z$12</c:f>
              <c:numCache>
                <c:formatCode>#,##0</c:formatCode>
                <c:ptCount val="7"/>
                <c:pt idx="0">
                  <c:v>323</c:v>
                </c:pt>
                <c:pt idx="1">
                  <c:v>323</c:v>
                </c:pt>
                <c:pt idx="2">
                  <c:v>324</c:v>
                </c:pt>
                <c:pt idx="3">
                  <c:v>372</c:v>
                </c:pt>
                <c:pt idx="4">
                  <c:v>303</c:v>
                </c:pt>
                <c:pt idx="5">
                  <c:v>352</c:v>
                </c:pt>
                <c:pt idx="6">
                  <c:v>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5C-4B1A-89E2-AFE0CBF22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10.55'!$S$1</c:f>
              <c:strCache>
                <c:ptCount val="1"/>
                <c:pt idx="0">
                  <c:v>Southern Mallee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10.55'!$AB$15:$AB$33</c:f>
              <c:numCache>
                <c:formatCode>0.0%</c:formatCode>
                <c:ptCount val="19"/>
                <c:pt idx="0">
                  <c:v>0.22869735553379039</c:v>
                </c:pt>
                <c:pt idx="1">
                  <c:v>1.9588638589618022E-3</c:v>
                </c:pt>
                <c:pt idx="2">
                  <c:v>3.5259549461312441E-2</c:v>
                </c:pt>
                <c:pt idx="3">
                  <c:v>0</c:v>
                </c:pt>
                <c:pt idx="4">
                  <c:v>3.0852105778648383E-2</c:v>
                </c:pt>
                <c:pt idx="5">
                  <c:v>4.4564152791380998E-2</c:v>
                </c:pt>
                <c:pt idx="6">
                  <c:v>3.2321253672869733E-2</c:v>
                </c:pt>
                <c:pt idx="7">
                  <c:v>4.7992164544564155E-2</c:v>
                </c:pt>
                <c:pt idx="8">
                  <c:v>3.574926542605289E-2</c:v>
                </c:pt>
                <c:pt idx="9">
                  <c:v>0</c:v>
                </c:pt>
                <c:pt idx="10">
                  <c:v>1.4201762977473066E-2</c:v>
                </c:pt>
                <c:pt idx="11">
                  <c:v>2.5465230166503428E-2</c:v>
                </c:pt>
                <c:pt idx="12">
                  <c:v>1.6160626836434867E-2</c:v>
                </c:pt>
                <c:pt idx="13">
                  <c:v>4.5053868756121447E-2</c:v>
                </c:pt>
                <c:pt idx="14">
                  <c:v>3.9666993143976495E-2</c:v>
                </c:pt>
                <c:pt idx="15">
                  <c:v>5.5827619980411358E-2</c:v>
                </c:pt>
                <c:pt idx="16">
                  <c:v>6.611165523996082E-2</c:v>
                </c:pt>
                <c:pt idx="17">
                  <c:v>4.4074436826640551E-3</c:v>
                </c:pt>
                <c:pt idx="18">
                  <c:v>2.1057786483839373E-2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DD-4E28-987C-EE048744E37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DD-4E28-987C-EE048744E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10.55'!$Z$44:$Z$60</c:f>
              <c:numCache>
                <c:formatCode>#,##0</c:formatCode>
                <c:ptCount val="17"/>
                <c:pt idx="0">
                  <c:v>4</c:v>
                </c:pt>
                <c:pt idx="1">
                  <c:v>30</c:v>
                </c:pt>
                <c:pt idx="2">
                  <c:v>65</c:v>
                </c:pt>
                <c:pt idx="3">
                  <c:v>111</c:v>
                </c:pt>
                <c:pt idx="4">
                  <c:v>161</c:v>
                </c:pt>
                <c:pt idx="5">
                  <c:v>96</c:v>
                </c:pt>
                <c:pt idx="6">
                  <c:v>70</c:v>
                </c:pt>
                <c:pt idx="7">
                  <c:v>77</c:v>
                </c:pt>
                <c:pt idx="8">
                  <c:v>91</c:v>
                </c:pt>
                <c:pt idx="9">
                  <c:v>91</c:v>
                </c:pt>
                <c:pt idx="10">
                  <c:v>90</c:v>
                </c:pt>
                <c:pt idx="11">
                  <c:v>64</c:v>
                </c:pt>
                <c:pt idx="12">
                  <c:v>54</c:v>
                </c:pt>
                <c:pt idx="13">
                  <c:v>22</c:v>
                </c:pt>
                <c:pt idx="14">
                  <c:v>11</c:v>
                </c:pt>
                <c:pt idx="15">
                  <c:v>9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02-432C-87AA-ABAC5B9880FB}"/>
            </c:ext>
          </c:extLst>
        </c:ser>
        <c:ser>
          <c:idx val="1"/>
          <c:order val="1"/>
          <c:tx>
            <c:strRef>
              <c:f>'Table 10.55'!$S$62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10.55'!$Z$63:$Z$79</c:f>
              <c:numCache>
                <c:formatCode>#,##0</c:formatCode>
                <c:ptCount val="17"/>
                <c:pt idx="0">
                  <c:v>6</c:v>
                </c:pt>
                <c:pt idx="1">
                  <c:v>30</c:v>
                </c:pt>
                <c:pt idx="2">
                  <c:v>58</c:v>
                </c:pt>
                <c:pt idx="3">
                  <c:v>94</c:v>
                </c:pt>
                <c:pt idx="4">
                  <c:v>141</c:v>
                </c:pt>
                <c:pt idx="5">
                  <c:v>73</c:v>
                </c:pt>
                <c:pt idx="6">
                  <c:v>89</c:v>
                </c:pt>
                <c:pt idx="7">
                  <c:v>70</c:v>
                </c:pt>
                <c:pt idx="8">
                  <c:v>63</c:v>
                </c:pt>
                <c:pt idx="9">
                  <c:v>86</c:v>
                </c:pt>
                <c:pt idx="10">
                  <c:v>106</c:v>
                </c:pt>
                <c:pt idx="11">
                  <c:v>79</c:v>
                </c:pt>
                <c:pt idx="12">
                  <c:v>36</c:v>
                </c:pt>
                <c:pt idx="13">
                  <c:v>29</c:v>
                </c:pt>
                <c:pt idx="14">
                  <c:v>13</c:v>
                </c:pt>
                <c:pt idx="15">
                  <c:v>7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02-432C-87AA-ABAC5B988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10.55'!$Z$83:$Z$90</c:f>
              <c:numCache>
                <c:formatCode>#,##0</c:formatCode>
                <c:ptCount val="8"/>
                <c:pt idx="0">
                  <c:v>64</c:v>
                </c:pt>
                <c:pt idx="1">
                  <c:v>25</c:v>
                </c:pt>
                <c:pt idx="2">
                  <c:v>75</c:v>
                </c:pt>
                <c:pt idx="3">
                  <c:v>9</c:v>
                </c:pt>
                <c:pt idx="4">
                  <c:v>6</c:v>
                </c:pt>
                <c:pt idx="5">
                  <c:v>11</c:v>
                </c:pt>
                <c:pt idx="6">
                  <c:v>57</c:v>
                </c:pt>
                <c:pt idx="7">
                  <c:v>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AE-47C6-9F6F-CF2508EED4F1}"/>
            </c:ext>
          </c:extLst>
        </c:ser>
        <c:ser>
          <c:idx val="1"/>
          <c:order val="1"/>
          <c:tx>
            <c:strRef>
              <c:f>'Table 10.55'!$S$92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10.55'!$Z$93:$Z$100</c:f>
              <c:numCache>
                <c:formatCode>#,##0</c:formatCode>
                <c:ptCount val="8"/>
                <c:pt idx="0">
                  <c:v>28</c:v>
                </c:pt>
                <c:pt idx="1">
                  <c:v>84</c:v>
                </c:pt>
                <c:pt idx="2">
                  <c:v>11</c:v>
                </c:pt>
                <c:pt idx="3">
                  <c:v>72</c:v>
                </c:pt>
                <c:pt idx="4">
                  <c:v>74</c:v>
                </c:pt>
                <c:pt idx="5">
                  <c:v>60</c:v>
                </c:pt>
                <c:pt idx="6">
                  <c:v>8</c:v>
                </c:pt>
                <c:pt idx="7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AE-47C6-9F6F-CF2508EED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10.6'!$S$1</c:f>
              <c:strCache>
                <c:ptCount val="1"/>
                <c:pt idx="0">
                  <c:v>Barossa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10.6'!$U$8:$Y$8</c:f>
              <c:numCache>
                <c:formatCode>#,##0</c:formatCode>
                <c:ptCount val="5"/>
                <c:pt idx="0">
                  <c:v>38671.81</c:v>
                </c:pt>
                <c:pt idx="1">
                  <c:v>37625.089999999997</c:v>
                </c:pt>
                <c:pt idx="2">
                  <c:v>40156.42</c:v>
                </c:pt>
                <c:pt idx="3">
                  <c:v>41536.57</c:v>
                </c:pt>
                <c:pt idx="4">
                  <c:v>41976.03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E1-49B8-BF5F-908F5B9A25D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E1-49B8-BF5F-908F5B9A2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10.55'!$S$1</c:f>
              <c:strCache>
                <c:ptCount val="1"/>
                <c:pt idx="0">
                  <c:v>Southern Mallee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10.55'!$T$8:$Z$8</c:f>
              <c:numCache>
                <c:formatCode>#,##0</c:formatCode>
                <c:ptCount val="7"/>
                <c:pt idx="0">
                  <c:v>26684.3</c:v>
                </c:pt>
                <c:pt idx="1">
                  <c:v>24734.07</c:v>
                </c:pt>
                <c:pt idx="2">
                  <c:v>24551.95</c:v>
                </c:pt>
                <c:pt idx="3">
                  <c:v>27632.5</c:v>
                </c:pt>
                <c:pt idx="4">
                  <c:v>29685.84</c:v>
                </c:pt>
                <c:pt idx="5">
                  <c:v>33214.870000000003</c:v>
                </c:pt>
                <c:pt idx="6">
                  <c:v>36421.5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8D-43E0-8560-5F0F514CF70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8D-43E0-8560-5F0F514CF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10.56'!$U$4:$Y$4</c:f>
              <c:numCache>
                <c:formatCode>#,##0</c:formatCode>
                <c:ptCount val="5"/>
                <c:pt idx="0">
                  <c:v>1312</c:v>
                </c:pt>
                <c:pt idx="1">
                  <c:v>1365</c:v>
                </c:pt>
                <c:pt idx="2">
                  <c:v>1426</c:v>
                </c:pt>
                <c:pt idx="3">
                  <c:v>1398</c:v>
                </c:pt>
                <c:pt idx="4">
                  <c:v>1556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FC-4A37-9A4E-DD7F27289C4F}"/>
            </c:ext>
          </c:extLst>
        </c:ser>
        <c:ser>
          <c:idx val="1"/>
          <c:order val="1"/>
          <c:tx>
            <c:strRef>
              <c:f>'Table 10.56'!$S$7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10.56'!$U$7:$Y$7</c:f>
              <c:numCache>
                <c:formatCode>#,##0</c:formatCode>
                <c:ptCount val="5"/>
                <c:pt idx="0">
                  <c:v>886</c:v>
                </c:pt>
                <c:pt idx="1">
                  <c:v>904</c:v>
                </c:pt>
                <c:pt idx="2">
                  <c:v>946</c:v>
                </c:pt>
                <c:pt idx="3">
                  <c:v>925</c:v>
                </c:pt>
                <c:pt idx="4">
                  <c:v>1020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FC-4A37-9A4E-DD7F27289C4F}"/>
            </c:ext>
          </c:extLst>
        </c:ser>
        <c:ser>
          <c:idx val="2"/>
          <c:order val="2"/>
          <c:tx>
            <c:strRef>
              <c:f>'Table 10.56'!$S$11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10.56'!$U$11:$Y$11</c:f>
              <c:numCache>
                <c:formatCode>#,##0</c:formatCode>
                <c:ptCount val="5"/>
                <c:pt idx="0">
                  <c:v>1041</c:v>
                </c:pt>
                <c:pt idx="1">
                  <c:v>1081</c:v>
                </c:pt>
                <c:pt idx="2">
                  <c:v>1136</c:v>
                </c:pt>
                <c:pt idx="3">
                  <c:v>1122</c:v>
                </c:pt>
                <c:pt idx="4">
                  <c:v>1220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FC-4A37-9A4E-DD7F27289C4F}"/>
            </c:ext>
          </c:extLst>
        </c:ser>
        <c:ser>
          <c:idx val="3"/>
          <c:order val="3"/>
          <c:tx>
            <c:strRef>
              <c:f>'Table 10.56'!$S$12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10.56'!$U$12:$Y$12</c:f>
              <c:numCache>
                <c:formatCode>#,##0</c:formatCode>
                <c:ptCount val="5"/>
                <c:pt idx="0">
                  <c:v>278</c:v>
                </c:pt>
                <c:pt idx="1">
                  <c:v>280</c:v>
                </c:pt>
                <c:pt idx="2">
                  <c:v>289</c:v>
                </c:pt>
                <c:pt idx="3">
                  <c:v>279</c:v>
                </c:pt>
                <c:pt idx="4">
                  <c:v>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FC-4A37-9A4E-DD7F27289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10.56'!$S$1</c:f>
              <c:strCache>
                <c:ptCount val="1"/>
                <c:pt idx="0">
                  <c:v>Streaky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10.56'!$AB$15:$AB$33</c:f>
              <c:numCache>
                <c:formatCode>0.0%</c:formatCode>
                <c:ptCount val="19"/>
                <c:pt idx="0">
                  <c:v>0.20673076923076922</c:v>
                </c:pt>
                <c:pt idx="1">
                  <c:v>1.1752136752136752E-2</c:v>
                </c:pt>
                <c:pt idx="2">
                  <c:v>4.1132478632478632E-2</c:v>
                </c:pt>
                <c:pt idx="3">
                  <c:v>5.341880341880342E-3</c:v>
                </c:pt>
                <c:pt idx="4">
                  <c:v>5.7158119658119656E-2</c:v>
                </c:pt>
                <c:pt idx="5">
                  <c:v>1.5491452991452992E-2</c:v>
                </c:pt>
                <c:pt idx="6">
                  <c:v>8.8141025641025647E-2</c:v>
                </c:pt>
                <c:pt idx="7">
                  <c:v>7.1581196581196577E-2</c:v>
                </c:pt>
                <c:pt idx="8">
                  <c:v>4.5405982905982904E-2</c:v>
                </c:pt>
                <c:pt idx="9">
                  <c:v>2.670940170940171E-3</c:v>
                </c:pt>
                <c:pt idx="10">
                  <c:v>1.3354700854700854E-2</c:v>
                </c:pt>
                <c:pt idx="11">
                  <c:v>1.014957264957265E-2</c:v>
                </c:pt>
                <c:pt idx="12">
                  <c:v>1.9230769230769232E-2</c:v>
                </c:pt>
                <c:pt idx="13">
                  <c:v>4.8611111111111112E-2</c:v>
                </c:pt>
                <c:pt idx="14">
                  <c:v>4.6474358974358976E-2</c:v>
                </c:pt>
                <c:pt idx="15">
                  <c:v>7.2115384615384609E-2</c:v>
                </c:pt>
                <c:pt idx="16">
                  <c:v>7.3183760683760687E-2</c:v>
                </c:pt>
                <c:pt idx="17">
                  <c:v>5.876068376068376E-3</c:v>
                </c:pt>
                <c:pt idx="18">
                  <c:v>2.6175213675213676E-2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C7-4157-958A-486E7BB14F1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C7-4157-958A-486E7BB14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10.56'!$Y$44:$Y$60</c:f>
              <c:numCache>
                <c:formatCode>#,##0</c:formatCode>
                <c:ptCount val="17"/>
                <c:pt idx="0">
                  <c:v>7</c:v>
                </c:pt>
                <c:pt idx="1">
                  <c:v>37</c:v>
                </c:pt>
                <c:pt idx="2">
                  <c:v>52</c:v>
                </c:pt>
                <c:pt idx="3">
                  <c:v>75</c:v>
                </c:pt>
                <c:pt idx="4">
                  <c:v>72</c:v>
                </c:pt>
                <c:pt idx="5">
                  <c:v>71</c:v>
                </c:pt>
                <c:pt idx="6">
                  <c:v>58</c:v>
                </c:pt>
                <c:pt idx="7">
                  <c:v>72</c:v>
                </c:pt>
                <c:pt idx="8">
                  <c:v>61</c:v>
                </c:pt>
                <c:pt idx="9">
                  <c:v>48</c:v>
                </c:pt>
                <c:pt idx="10">
                  <c:v>119</c:v>
                </c:pt>
                <c:pt idx="11">
                  <c:v>89</c:v>
                </c:pt>
                <c:pt idx="12">
                  <c:v>31</c:v>
                </c:pt>
                <c:pt idx="13">
                  <c:v>18</c:v>
                </c:pt>
                <c:pt idx="14">
                  <c:v>11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4D-439D-A415-AA87AC430718}"/>
            </c:ext>
          </c:extLst>
        </c:ser>
        <c:ser>
          <c:idx val="1"/>
          <c:order val="1"/>
          <c:tx>
            <c:strRef>
              <c:f>'Table 10.56'!$S$62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10.56'!$Y$63:$Y$79</c:f>
              <c:numCache>
                <c:formatCode>#,##0</c:formatCode>
                <c:ptCount val="17"/>
                <c:pt idx="0">
                  <c:v>0</c:v>
                </c:pt>
                <c:pt idx="1">
                  <c:v>17</c:v>
                </c:pt>
                <c:pt idx="2">
                  <c:v>45</c:v>
                </c:pt>
                <c:pt idx="3">
                  <c:v>78</c:v>
                </c:pt>
                <c:pt idx="4">
                  <c:v>79</c:v>
                </c:pt>
                <c:pt idx="5">
                  <c:v>46</c:v>
                </c:pt>
                <c:pt idx="6">
                  <c:v>65</c:v>
                </c:pt>
                <c:pt idx="7">
                  <c:v>85</c:v>
                </c:pt>
                <c:pt idx="8">
                  <c:v>85</c:v>
                </c:pt>
                <c:pt idx="9">
                  <c:v>61</c:v>
                </c:pt>
                <c:pt idx="10">
                  <c:v>62</c:v>
                </c:pt>
                <c:pt idx="11">
                  <c:v>71</c:v>
                </c:pt>
                <c:pt idx="12">
                  <c:v>25</c:v>
                </c:pt>
                <c:pt idx="13">
                  <c:v>9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4D-439D-A415-AA87AC4307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10.56'!$Y$83:$Y$90</c:f>
              <c:numCache>
                <c:formatCode>#,##0</c:formatCode>
                <c:ptCount val="8"/>
                <c:pt idx="0">
                  <c:v>65</c:v>
                </c:pt>
                <c:pt idx="1">
                  <c:v>43</c:v>
                </c:pt>
                <c:pt idx="2">
                  <c:v>85</c:v>
                </c:pt>
                <c:pt idx="3">
                  <c:v>8</c:v>
                </c:pt>
                <c:pt idx="4">
                  <c:v>14</c:v>
                </c:pt>
                <c:pt idx="5">
                  <c:v>16</c:v>
                </c:pt>
                <c:pt idx="6">
                  <c:v>37</c:v>
                </c:pt>
                <c:pt idx="7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09-4985-AF0B-48FAD512BCCB}"/>
            </c:ext>
          </c:extLst>
        </c:ser>
        <c:ser>
          <c:idx val="1"/>
          <c:order val="1"/>
          <c:tx>
            <c:strRef>
              <c:f>'Table 10.56'!$S$92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10.56'!$Y$93:$Y$100</c:f>
              <c:numCache>
                <c:formatCode>#,##0</c:formatCode>
                <c:ptCount val="8"/>
                <c:pt idx="0">
                  <c:v>32</c:v>
                </c:pt>
                <c:pt idx="1">
                  <c:v>89</c:v>
                </c:pt>
                <c:pt idx="2">
                  <c:v>15</c:v>
                </c:pt>
                <c:pt idx="3">
                  <c:v>61</c:v>
                </c:pt>
                <c:pt idx="4">
                  <c:v>67</c:v>
                </c:pt>
                <c:pt idx="5">
                  <c:v>57</c:v>
                </c:pt>
                <c:pt idx="6">
                  <c:v>9</c:v>
                </c:pt>
                <c:pt idx="7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09-4985-AF0B-48FAD512B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10.56'!$S$1</c:f>
              <c:strCache>
                <c:ptCount val="1"/>
                <c:pt idx="0">
                  <c:v>Streaky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10.56'!$U$8:$Y$8</c:f>
              <c:numCache>
                <c:formatCode>#,##0</c:formatCode>
                <c:ptCount val="5"/>
                <c:pt idx="0">
                  <c:v>23995.77</c:v>
                </c:pt>
                <c:pt idx="1">
                  <c:v>22945</c:v>
                </c:pt>
                <c:pt idx="2">
                  <c:v>24241</c:v>
                </c:pt>
                <c:pt idx="3">
                  <c:v>25924</c:v>
                </c:pt>
                <c:pt idx="4">
                  <c:v>27122.959999999999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38-4343-9A5B-CBF21DE19D9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38-4343-9A5B-CBF21DE19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10.56'!$T$4:$Z$4</c:f>
              <c:numCache>
                <c:formatCode>#,##0</c:formatCode>
                <c:ptCount val="7"/>
                <c:pt idx="0">
                  <c:v>1242</c:v>
                </c:pt>
                <c:pt idx="1">
                  <c:v>1312</c:v>
                </c:pt>
                <c:pt idx="2">
                  <c:v>1365</c:v>
                </c:pt>
                <c:pt idx="3">
                  <c:v>1426</c:v>
                </c:pt>
                <c:pt idx="4">
                  <c:v>1398</c:v>
                </c:pt>
                <c:pt idx="5">
                  <c:v>1556</c:v>
                </c:pt>
                <c:pt idx="6">
                  <c:v>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94-4E91-A4A9-711001AB58B1}"/>
            </c:ext>
          </c:extLst>
        </c:ser>
        <c:ser>
          <c:idx val="1"/>
          <c:order val="1"/>
          <c:tx>
            <c:strRef>
              <c:f>'Table 10.56'!$S$7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10.56'!$T$7:$Z$7</c:f>
              <c:numCache>
                <c:formatCode>#,##0</c:formatCode>
                <c:ptCount val="7"/>
                <c:pt idx="0">
                  <c:v>843</c:v>
                </c:pt>
                <c:pt idx="1">
                  <c:v>886</c:v>
                </c:pt>
                <c:pt idx="2">
                  <c:v>904</c:v>
                </c:pt>
                <c:pt idx="3">
                  <c:v>946</c:v>
                </c:pt>
                <c:pt idx="4">
                  <c:v>925</c:v>
                </c:pt>
                <c:pt idx="5">
                  <c:v>1020</c:v>
                </c:pt>
                <c:pt idx="6">
                  <c:v>1190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94-4E91-A4A9-711001AB58B1}"/>
            </c:ext>
          </c:extLst>
        </c:ser>
        <c:ser>
          <c:idx val="2"/>
          <c:order val="2"/>
          <c:tx>
            <c:strRef>
              <c:f>'Table 10.56'!$S$11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10.56'!$T$11:$Z$11</c:f>
              <c:numCache>
                <c:formatCode>#,##0</c:formatCode>
                <c:ptCount val="7"/>
                <c:pt idx="0">
                  <c:v>973</c:v>
                </c:pt>
                <c:pt idx="1">
                  <c:v>1041</c:v>
                </c:pt>
                <c:pt idx="2">
                  <c:v>1081</c:v>
                </c:pt>
                <c:pt idx="3">
                  <c:v>1136</c:v>
                </c:pt>
                <c:pt idx="4">
                  <c:v>1122</c:v>
                </c:pt>
                <c:pt idx="5">
                  <c:v>1220</c:v>
                </c:pt>
                <c:pt idx="6">
                  <c:v>1486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94-4E91-A4A9-711001AB58B1}"/>
            </c:ext>
          </c:extLst>
        </c:ser>
        <c:ser>
          <c:idx val="3"/>
          <c:order val="3"/>
          <c:tx>
            <c:strRef>
              <c:f>'Table 10.56'!$S$12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10.56'!$T$12:$Z$12</c:f>
              <c:numCache>
                <c:formatCode>#,##0</c:formatCode>
                <c:ptCount val="7"/>
                <c:pt idx="0">
                  <c:v>276</c:v>
                </c:pt>
                <c:pt idx="1">
                  <c:v>278</c:v>
                </c:pt>
                <c:pt idx="2">
                  <c:v>280</c:v>
                </c:pt>
                <c:pt idx="3">
                  <c:v>289</c:v>
                </c:pt>
                <c:pt idx="4">
                  <c:v>279</c:v>
                </c:pt>
                <c:pt idx="5">
                  <c:v>336</c:v>
                </c:pt>
                <c:pt idx="6">
                  <c:v>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94-4E91-A4A9-711001AB5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10.56'!$S$1</c:f>
              <c:strCache>
                <c:ptCount val="1"/>
                <c:pt idx="0">
                  <c:v>Streaky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10.56'!$AB$15:$AB$33</c:f>
              <c:numCache>
                <c:formatCode>0.0%</c:formatCode>
                <c:ptCount val="19"/>
                <c:pt idx="0">
                  <c:v>0.20673076923076922</c:v>
                </c:pt>
                <c:pt idx="1">
                  <c:v>1.1752136752136752E-2</c:v>
                </c:pt>
                <c:pt idx="2">
                  <c:v>4.1132478632478632E-2</c:v>
                </c:pt>
                <c:pt idx="3">
                  <c:v>5.341880341880342E-3</c:v>
                </c:pt>
                <c:pt idx="4">
                  <c:v>5.7158119658119656E-2</c:v>
                </c:pt>
                <c:pt idx="5">
                  <c:v>1.5491452991452992E-2</c:v>
                </c:pt>
                <c:pt idx="6">
                  <c:v>8.8141025641025647E-2</c:v>
                </c:pt>
                <c:pt idx="7">
                  <c:v>7.1581196581196577E-2</c:v>
                </c:pt>
                <c:pt idx="8">
                  <c:v>4.5405982905982904E-2</c:v>
                </c:pt>
                <c:pt idx="9">
                  <c:v>2.670940170940171E-3</c:v>
                </c:pt>
                <c:pt idx="10">
                  <c:v>1.3354700854700854E-2</c:v>
                </c:pt>
                <c:pt idx="11">
                  <c:v>1.014957264957265E-2</c:v>
                </c:pt>
                <c:pt idx="12">
                  <c:v>1.9230769230769232E-2</c:v>
                </c:pt>
                <c:pt idx="13">
                  <c:v>4.8611111111111112E-2</c:v>
                </c:pt>
                <c:pt idx="14">
                  <c:v>4.6474358974358976E-2</c:v>
                </c:pt>
                <c:pt idx="15">
                  <c:v>7.2115384615384609E-2</c:v>
                </c:pt>
                <c:pt idx="16">
                  <c:v>7.3183760683760687E-2</c:v>
                </c:pt>
                <c:pt idx="17">
                  <c:v>5.876068376068376E-3</c:v>
                </c:pt>
                <c:pt idx="18">
                  <c:v>2.6175213675213676E-2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80-403E-9FEA-68F666CAC09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80-403E-9FEA-68F666CAC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10.56'!$Z$44:$Z$60</c:f>
              <c:numCache>
                <c:formatCode>#,##0</c:formatCode>
                <c:ptCount val="17"/>
                <c:pt idx="0">
                  <c:v>0</c:v>
                </c:pt>
                <c:pt idx="1">
                  <c:v>25</c:v>
                </c:pt>
                <c:pt idx="2">
                  <c:v>47</c:v>
                </c:pt>
                <c:pt idx="3">
                  <c:v>73</c:v>
                </c:pt>
                <c:pt idx="4">
                  <c:v>81</c:v>
                </c:pt>
                <c:pt idx="5">
                  <c:v>79</c:v>
                </c:pt>
                <c:pt idx="6">
                  <c:v>77</c:v>
                </c:pt>
                <c:pt idx="7">
                  <c:v>84</c:v>
                </c:pt>
                <c:pt idx="8">
                  <c:v>82</c:v>
                </c:pt>
                <c:pt idx="9">
                  <c:v>68</c:v>
                </c:pt>
                <c:pt idx="10">
                  <c:v>131</c:v>
                </c:pt>
                <c:pt idx="11">
                  <c:v>123</c:v>
                </c:pt>
                <c:pt idx="12">
                  <c:v>51</c:v>
                </c:pt>
                <c:pt idx="13">
                  <c:v>19</c:v>
                </c:pt>
                <c:pt idx="14">
                  <c:v>8</c:v>
                </c:pt>
                <c:pt idx="15">
                  <c:v>2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FE-49F5-898C-13EA1186B412}"/>
            </c:ext>
          </c:extLst>
        </c:ser>
        <c:ser>
          <c:idx val="1"/>
          <c:order val="1"/>
          <c:tx>
            <c:strRef>
              <c:f>'Table 10.56'!$S$62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10.56'!$Z$63:$Z$79</c:f>
              <c:numCache>
                <c:formatCode>#,##0</c:formatCode>
                <c:ptCount val="17"/>
                <c:pt idx="0">
                  <c:v>0</c:v>
                </c:pt>
                <c:pt idx="1">
                  <c:v>19</c:v>
                </c:pt>
                <c:pt idx="2">
                  <c:v>65</c:v>
                </c:pt>
                <c:pt idx="3">
                  <c:v>69</c:v>
                </c:pt>
                <c:pt idx="4">
                  <c:v>95</c:v>
                </c:pt>
                <c:pt idx="5">
                  <c:v>67</c:v>
                </c:pt>
                <c:pt idx="6">
                  <c:v>58</c:v>
                </c:pt>
                <c:pt idx="7">
                  <c:v>97</c:v>
                </c:pt>
                <c:pt idx="8">
                  <c:v>82</c:v>
                </c:pt>
                <c:pt idx="9">
                  <c:v>81</c:v>
                </c:pt>
                <c:pt idx="10">
                  <c:v>80</c:v>
                </c:pt>
                <c:pt idx="11">
                  <c:v>90</c:v>
                </c:pt>
                <c:pt idx="12">
                  <c:v>23</c:v>
                </c:pt>
                <c:pt idx="13">
                  <c:v>13</c:v>
                </c:pt>
                <c:pt idx="14">
                  <c:v>6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FE-49F5-898C-13EA1186B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10.56'!$Z$83:$Z$90</c:f>
              <c:numCache>
                <c:formatCode>#,##0</c:formatCode>
                <c:ptCount val="8"/>
                <c:pt idx="0">
                  <c:v>87</c:v>
                </c:pt>
                <c:pt idx="1">
                  <c:v>45</c:v>
                </c:pt>
                <c:pt idx="2">
                  <c:v>105</c:v>
                </c:pt>
                <c:pt idx="3">
                  <c:v>11</c:v>
                </c:pt>
                <c:pt idx="4">
                  <c:v>16</c:v>
                </c:pt>
                <c:pt idx="5">
                  <c:v>20</c:v>
                </c:pt>
                <c:pt idx="6">
                  <c:v>43</c:v>
                </c:pt>
                <c:pt idx="7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D1-4318-9E4D-7834CD1AB0B2}"/>
            </c:ext>
          </c:extLst>
        </c:ser>
        <c:ser>
          <c:idx val="1"/>
          <c:order val="1"/>
          <c:tx>
            <c:strRef>
              <c:f>'Table 10.56'!$S$92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10.56'!$Z$93:$Z$100</c:f>
              <c:numCache>
                <c:formatCode>#,##0</c:formatCode>
                <c:ptCount val="8"/>
                <c:pt idx="0">
                  <c:v>39</c:v>
                </c:pt>
                <c:pt idx="1">
                  <c:v>96</c:v>
                </c:pt>
                <c:pt idx="2">
                  <c:v>19</c:v>
                </c:pt>
                <c:pt idx="3">
                  <c:v>73</c:v>
                </c:pt>
                <c:pt idx="4">
                  <c:v>70</c:v>
                </c:pt>
                <c:pt idx="5">
                  <c:v>63</c:v>
                </c:pt>
                <c:pt idx="6">
                  <c:v>6</c:v>
                </c:pt>
                <c:pt idx="7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D1-4318-9E4D-7834CD1AB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10.6'!$T$4:$Z$4</c:f>
              <c:numCache>
                <c:formatCode>#,##0</c:formatCode>
                <c:ptCount val="7"/>
                <c:pt idx="0">
                  <c:v>16596</c:v>
                </c:pt>
                <c:pt idx="1">
                  <c:v>16745</c:v>
                </c:pt>
                <c:pt idx="2">
                  <c:v>17057</c:v>
                </c:pt>
                <c:pt idx="3">
                  <c:v>17197</c:v>
                </c:pt>
                <c:pt idx="4">
                  <c:v>16864</c:v>
                </c:pt>
                <c:pt idx="5">
                  <c:v>18084</c:v>
                </c:pt>
                <c:pt idx="6">
                  <c:v>19106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E6-4115-997C-D0007D065E1F}"/>
            </c:ext>
          </c:extLst>
        </c:ser>
        <c:ser>
          <c:idx val="1"/>
          <c:order val="1"/>
          <c:tx>
            <c:strRef>
              <c:f>'Table 10.6'!$S$7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10.6'!$T$7:$Z$7</c:f>
              <c:numCache>
                <c:formatCode>#,##0</c:formatCode>
                <c:ptCount val="7"/>
                <c:pt idx="0">
                  <c:v>11844</c:v>
                </c:pt>
                <c:pt idx="1">
                  <c:v>11934</c:v>
                </c:pt>
                <c:pt idx="2">
                  <c:v>12154</c:v>
                </c:pt>
                <c:pt idx="3">
                  <c:v>12261</c:v>
                </c:pt>
                <c:pt idx="4">
                  <c:v>12237</c:v>
                </c:pt>
                <c:pt idx="5">
                  <c:v>12905</c:v>
                </c:pt>
                <c:pt idx="6">
                  <c:v>13727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E6-4115-997C-D0007D065E1F}"/>
            </c:ext>
          </c:extLst>
        </c:ser>
        <c:ser>
          <c:idx val="2"/>
          <c:order val="2"/>
          <c:tx>
            <c:strRef>
              <c:f>'Table 10.6'!$S$11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10.6'!$T$11:$Z$11</c:f>
              <c:numCache>
                <c:formatCode>#,##0</c:formatCode>
                <c:ptCount val="7"/>
                <c:pt idx="0">
                  <c:v>14123</c:v>
                </c:pt>
                <c:pt idx="1">
                  <c:v>14267</c:v>
                </c:pt>
                <c:pt idx="2">
                  <c:v>14615</c:v>
                </c:pt>
                <c:pt idx="3">
                  <c:v>14767</c:v>
                </c:pt>
                <c:pt idx="4">
                  <c:v>14540</c:v>
                </c:pt>
                <c:pt idx="5">
                  <c:v>15567</c:v>
                </c:pt>
                <c:pt idx="6">
                  <c:v>16410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E6-4115-997C-D0007D065E1F}"/>
            </c:ext>
          </c:extLst>
        </c:ser>
        <c:ser>
          <c:idx val="3"/>
          <c:order val="3"/>
          <c:tx>
            <c:strRef>
              <c:f>'Table 10.6'!$S$12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10.6'!$T$12:$Z$12</c:f>
              <c:numCache>
                <c:formatCode>#,##0</c:formatCode>
                <c:ptCount val="7"/>
                <c:pt idx="0">
                  <c:v>2474</c:v>
                </c:pt>
                <c:pt idx="1">
                  <c:v>2479</c:v>
                </c:pt>
                <c:pt idx="2">
                  <c:v>2440</c:v>
                </c:pt>
                <c:pt idx="3">
                  <c:v>2430</c:v>
                </c:pt>
                <c:pt idx="4">
                  <c:v>2323</c:v>
                </c:pt>
                <c:pt idx="5">
                  <c:v>2517</c:v>
                </c:pt>
                <c:pt idx="6">
                  <c:v>2698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E6-4115-997C-D0007D065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10.56'!$S$1</c:f>
              <c:strCache>
                <c:ptCount val="1"/>
                <c:pt idx="0">
                  <c:v>Streaky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10.56'!$T$8:$Z$8</c:f>
              <c:numCache>
                <c:formatCode>#,##0</c:formatCode>
                <c:ptCount val="7"/>
                <c:pt idx="0">
                  <c:v>21908</c:v>
                </c:pt>
                <c:pt idx="1">
                  <c:v>23995.77</c:v>
                </c:pt>
                <c:pt idx="2">
                  <c:v>22945</c:v>
                </c:pt>
                <c:pt idx="3">
                  <c:v>24241</c:v>
                </c:pt>
                <c:pt idx="4">
                  <c:v>25924</c:v>
                </c:pt>
                <c:pt idx="5">
                  <c:v>27122.959999999999</c:v>
                </c:pt>
                <c:pt idx="6">
                  <c:v>23678.92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8A-4668-80A6-90FAFBB329E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8A-4668-80A6-90FAFBB32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10.57'!$U$4:$Y$4</c:f>
              <c:numCache>
                <c:formatCode>#,##0</c:formatCode>
                <c:ptCount val="5"/>
                <c:pt idx="0">
                  <c:v>5206</c:v>
                </c:pt>
                <c:pt idx="1">
                  <c:v>5393</c:v>
                </c:pt>
                <c:pt idx="2">
                  <c:v>5240</c:v>
                </c:pt>
                <c:pt idx="3">
                  <c:v>5277</c:v>
                </c:pt>
                <c:pt idx="4">
                  <c:v>5784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A9-4143-8A39-C620DC3B95E5}"/>
            </c:ext>
          </c:extLst>
        </c:ser>
        <c:ser>
          <c:idx val="1"/>
          <c:order val="1"/>
          <c:tx>
            <c:strRef>
              <c:f>'Table 10.57'!$S$7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10.57'!$U$7:$Y$7</c:f>
              <c:numCache>
                <c:formatCode>#,##0</c:formatCode>
                <c:ptCount val="5"/>
                <c:pt idx="0">
                  <c:v>3298</c:v>
                </c:pt>
                <c:pt idx="1">
                  <c:v>3569</c:v>
                </c:pt>
                <c:pt idx="2">
                  <c:v>3563</c:v>
                </c:pt>
                <c:pt idx="3">
                  <c:v>3526</c:v>
                </c:pt>
                <c:pt idx="4">
                  <c:v>3874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A9-4143-8A39-C620DC3B95E5}"/>
            </c:ext>
          </c:extLst>
        </c:ser>
        <c:ser>
          <c:idx val="2"/>
          <c:order val="2"/>
          <c:tx>
            <c:strRef>
              <c:f>'Table 10.57'!$S$11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10.57'!$U$11:$Y$11</c:f>
              <c:numCache>
                <c:formatCode>#,##0</c:formatCode>
                <c:ptCount val="5"/>
                <c:pt idx="0">
                  <c:v>4258</c:v>
                </c:pt>
                <c:pt idx="1">
                  <c:v>4378</c:v>
                </c:pt>
                <c:pt idx="2">
                  <c:v>4204</c:v>
                </c:pt>
                <c:pt idx="3">
                  <c:v>4264</c:v>
                </c:pt>
                <c:pt idx="4">
                  <c:v>4697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A9-4143-8A39-C620DC3B95E5}"/>
            </c:ext>
          </c:extLst>
        </c:ser>
        <c:ser>
          <c:idx val="3"/>
          <c:order val="3"/>
          <c:tx>
            <c:strRef>
              <c:f>'Table 10.57'!$S$12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10.57'!$U$12:$Y$12</c:f>
              <c:numCache>
                <c:formatCode>#,##0</c:formatCode>
                <c:ptCount val="5"/>
                <c:pt idx="0">
                  <c:v>950</c:v>
                </c:pt>
                <c:pt idx="1">
                  <c:v>1015</c:v>
                </c:pt>
                <c:pt idx="2">
                  <c:v>1035</c:v>
                </c:pt>
                <c:pt idx="3">
                  <c:v>1014</c:v>
                </c:pt>
                <c:pt idx="4">
                  <c:v>1087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A9-4143-8A39-C620DC3B95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10.57'!$S$1</c:f>
              <c:strCache>
                <c:ptCount val="1"/>
                <c:pt idx="0">
                  <c:v>Tatiara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10.57'!$AB$15:$AB$33</c:f>
              <c:numCache>
                <c:formatCode>0.0%</c:formatCode>
                <c:ptCount val="19"/>
                <c:pt idx="0">
                  <c:v>0.19005380253017304</c:v>
                </c:pt>
                <c:pt idx="1">
                  <c:v>1.1632979496873637E-3</c:v>
                </c:pt>
                <c:pt idx="2">
                  <c:v>0.11313072560709611</c:v>
                </c:pt>
                <c:pt idx="3">
                  <c:v>3.489893849062091E-3</c:v>
                </c:pt>
                <c:pt idx="4">
                  <c:v>3.3299403809800787E-2</c:v>
                </c:pt>
                <c:pt idx="5">
                  <c:v>4.1878726188745094E-2</c:v>
                </c:pt>
                <c:pt idx="6">
                  <c:v>6.8779991275265379E-2</c:v>
                </c:pt>
                <c:pt idx="7">
                  <c:v>3.5771411952886432E-2</c:v>
                </c:pt>
                <c:pt idx="8">
                  <c:v>5.6274538316126214E-2</c:v>
                </c:pt>
                <c:pt idx="9">
                  <c:v>1.890359168241966E-3</c:v>
                </c:pt>
                <c:pt idx="10">
                  <c:v>1.4686636614802967E-2</c:v>
                </c:pt>
                <c:pt idx="11">
                  <c:v>1.5704522320779409E-2</c:v>
                </c:pt>
                <c:pt idx="12">
                  <c:v>2.0793950850661626E-2</c:v>
                </c:pt>
                <c:pt idx="13">
                  <c:v>5.4675003635306092E-2</c:v>
                </c:pt>
                <c:pt idx="14">
                  <c:v>2.8064563036207649E-2</c:v>
                </c:pt>
                <c:pt idx="15">
                  <c:v>4.173331394503417E-2</c:v>
                </c:pt>
                <c:pt idx="16">
                  <c:v>6.645339537589065E-2</c:v>
                </c:pt>
                <c:pt idx="17">
                  <c:v>5.3802530173040573E-3</c:v>
                </c:pt>
                <c:pt idx="18">
                  <c:v>3.3735640540933545E-2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A8-41EB-A0F3-943F1ABB558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A8-41EB-A0F3-943F1ABB5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10.57'!$Y$44:$Y$60</c:f>
              <c:numCache>
                <c:formatCode>#,##0</c:formatCode>
                <c:ptCount val="17"/>
                <c:pt idx="0">
                  <c:v>8</c:v>
                </c:pt>
                <c:pt idx="1">
                  <c:v>110</c:v>
                </c:pt>
                <c:pt idx="2">
                  <c:v>249</c:v>
                </c:pt>
                <c:pt idx="3">
                  <c:v>348</c:v>
                </c:pt>
                <c:pt idx="4">
                  <c:v>366</c:v>
                </c:pt>
                <c:pt idx="5">
                  <c:v>253</c:v>
                </c:pt>
                <c:pt idx="6">
                  <c:v>294</c:v>
                </c:pt>
                <c:pt idx="7">
                  <c:v>285</c:v>
                </c:pt>
                <c:pt idx="8">
                  <c:v>309</c:v>
                </c:pt>
                <c:pt idx="9">
                  <c:v>282</c:v>
                </c:pt>
                <c:pt idx="10">
                  <c:v>254</c:v>
                </c:pt>
                <c:pt idx="11">
                  <c:v>201</c:v>
                </c:pt>
                <c:pt idx="12">
                  <c:v>156</c:v>
                </c:pt>
                <c:pt idx="13">
                  <c:v>74</c:v>
                </c:pt>
                <c:pt idx="14">
                  <c:v>32</c:v>
                </c:pt>
                <c:pt idx="15">
                  <c:v>10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16-4808-B332-378E97254EF9}"/>
            </c:ext>
          </c:extLst>
        </c:ser>
        <c:ser>
          <c:idx val="1"/>
          <c:order val="1"/>
          <c:tx>
            <c:strRef>
              <c:f>'Table 10.57'!$S$62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10.57'!$Y$63:$Y$79</c:f>
              <c:numCache>
                <c:formatCode>#,##0</c:formatCode>
                <c:ptCount val="17"/>
                <c:pt idx="0">
                  <c:v>11</c:v>
                </c:pt>
                <c:pt idx="1">
                  <c:v>72</c:v>
                </c:pt>
                <c:pt idx="2">
                  <c:v>210</c:v>
                </c:pt>
                <c:pt idx="3">
                  <c:v>219</c:v>
                </c:pt>
                <c:pt idx="4">
                  <c:v>255</c:v>
                </c:pt>
                <c:pt idx="5">
                  <c:v>212</c:v>
                </c:pt>
                <c:pt idx="6">
                  <c:v>222</c:v>
                </c:pt>
                <c:pt idx="7">
                  <c:v>236</c:v>
                </c:pt>
                <c:pt idx="8">
                  <c:v>294</c:v>
                </c:pt>
                <c:pt idx="9">
                  <c:v>251</c:v>
                </c:pt>
                <c:pt idx="10">
                  <c:v>211</c:v>
                </c:pt>
                <c:pt idx="11">
                  <c:v>179</c:v>
                </c:pt>
                <c:pt idx="12">
                  <c:v>104</c:v>
                </c:pt>
                <c:pt idx="13">
                  <c:v>45</c:v>
                </c:pt>
                <c:pt idx="14">
                  <c:v>18</c:v>
                </c:pt>
                <c:pt idx="15">
                  <c:v>10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16-4808-B332-378E97254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10.57'!$Y$83:$Y$90</c:f>
              <c:numCache>
                <c:formatCode>#,##0</c:formatCode>
                <c:ptCount val="8"/>
                <c:pt idx="0">
                  <c:v>167</c:v>
                </c:pt>
                <c:pt idx="1">
                  <c:v>91</c:v>
                </c:pt>
                <c:pt idx="2">
                  <c:v>339</c:v>
                </c:pt>
                <c:pt idx="3">
                  <c:v>27</c:v>
                </c:pt>
                <c:pt idx="4">
                  <c:v>29</c:v>
                </c:pt>
                <c:pt idx="5">
                  <c:v>76</c:v>
                </c:pt>
                <c:pt idx="6">
                  <c:v>176</c:v>
                </c:pt>
                <c:pt idx="7">
                  <c:v>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2F-48CA-A94B-E158C11754AA}"/>
            </c:ext>
          </c:extLst>
        </c:ser>
        <c:ser>
          <c:idx val="1"/>
          <c:order val="1"/>
          <c:tx>
            <c:strRef>
              <c:f>'Table 10.57'!$S$92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10.57'!$Y$93:$Y$100</c:f>
              <c:numCache>
                <c:formatCode>#,##0</c:formatCode>
                <c:ptCount val="8"/>
                <c:pt idx="0">
                  <c:v>87</c:v>
                </c:pt>
                <c:pt idx="1">
                  <c:v>227</c:v>
                </c:pt>
                <c:pt idx="2">
                  <c:v>49</c:v>
                </c:pt>
                <c:pt idx="3">
                  <c:v>207</c:v>
                </c:pt>
                <c:pt idx="4">
                  <c:v>275</c:v>
                </c:pt>
                <c:pt idx="5">
                  <c:v>168</c:v>
                </c:pt>
                <c:pt idx="6">
                  <c:v>10</c:v>
                </c:pt>
                <c:pt idx="7">
                  <c:v>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2F-48CA-A94B-E158C1175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10.57'!$S$1</c:f>
              <c:strCache>
                <c:ptCount val="1"/>
                <c:pt idx="0">
                  <c:v>Tatiara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10.57'!$U$8:$Y$8</c:f>
              <c:numCache>
                <c:formatCode>#,##0</c:formatCode>
                <c:ptCount val="5"/>
                <c:pt idx="0">
                  <c:v>26771</c:v>
                </c:pt>
                <c:pt idx="1">
                  <c:v>31435.63</c:v>
                </c:pt>
                <c:pt idx="2">
                  <c:v>33236</c:v>
                </c:pt>
                <c:pt idx="3">
                  <c:v>33398.080000000002</c:v>
                </c:pt>
                <c:pt idx="4">
                  <c:v>30978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ED-46EF-BA9C-8764477C7A6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ED-46EF-BA9C-8764477C7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10.57'!$T$4:$Z$4</c:f>
              <c:numCache>
                <c:formatCode>#,##0</c:formatCode>
                <c:ptCount val="7"/>
                <c:pt idx="0">
                  <c:v>4808</c:v>
                </c:pt>
                <c:pt idx="1">
                  <c:v>5206</c:v>
                </c:pt>
                <c:pt idx="2">
                  <c:v>5393</c:v>
                </c:pt>
                <c:pt idx="3">
                  <c:v>5240</c:v>
                </c:pt>
                <c:pt idx="4">
                  <c:v>5277</c:v>
                </c:pt>
                <c:pt idx="5">
                  <c:v>5784</c:v>
                </c:pt>
                <c:pt idx="6">
                  <c:v>6878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E0-4F3E-A8A1-344D6C1876E1}"/>
            </c:ext>
          </c:extLst>
        </c:ser>
        <c:ser>
          <c:idx val="1"/>
          <c:order val="1"/>
          <c:tx>
            <c:strRef>
              <c:f>'Table 10.57'!$S$7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10.57'!$T$7:$Z$7</c:f>
              <c:numCache>
                <c:formatCode>#,##0</c:formatCode>
                <c:ptCount val="7"/>
                <c:pt idx="0">
                  <c:v>3165</c:v>
                </c:pt>
                <c:pt idx="1">
                  <c:v>3298</c:v>
                </c:pt>
                <c:pt idx="2">
                  <c:v>3569</c:v>
                </c:pt>
                <c:pt idx="3">
                  <c:v>3563</c:v>
                </c:pt>
                <c:pt idx="4">
                  <c:v>3526</c:v>
                </c:pt>
                <c:pt idx="5">
                  <c:v>3874</c:v>
                </c:pt>
                <c:pt idx="6">
                  <c:v>4427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E0-4F3E-A8A1-344D6C1876E1}"/>
            </c:ext>
          </c:extLst>
        </c:ser>
        <c:ser>
          <c:idx val="2"/>
          <c:order val="2"/>
          <c:tx>
            <c:strRef>
              <c:f>'Table 10.57'!$S$11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10.57'!$T$11:$Z$11</c:f>
              <c:numCache>
                <c:formatCode>#,##0</c:formatCode>
                <c:ptCount val="7"/>
                <c:pt idx="0">
                  <c:v>3916</c:v>
                </c:pt>
                <c:pt idx="1">
                  <c:v>4258</c:v>
                </c:pt>
                <c:pt idx="2">
                  <c:v>4378</c:v>
                </c:pt>
                <c:pt idx="3">
                  <c:v>4204</c:v>
                </c:pt>
                <c:pt idx="4">
                  <c:v>4264</c:v>
                </c:pt>
                <c:pt idx="5">
                  <c:v>4697</c:v>
                </c:pt>
                <c:pt idx="6">
                  <c:v>5487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E0-4F3E-A8A1-344D6C1876E1}"/>
            </c:ext>
          </c:extLst>
        </c:ser>
        <c:ser>
          <c:idx val="3"/>
          <c:order val="3"/>
          <c:tx>
            <c:strRef>
              <c:f>'Table 10.57'!$S$12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10.57'!$T$12:$Z$12</c:f>
              <c:numCache>
                <c:formatCode>#,##0</c:formatCode>
                <c:ptCount val="7"/>
                <c:pt idx="0">
                  <c:v>893</c:v>
                </c:pt>
                <c:pt idx="1">
                  <c:v>950</c:v>
                </c:pt>
                <c:pt idx="2">
                  <c:v>1015</c:v>
                </c:pt>
                <c:pt idx="3">
                  <c:v>1035</c:v>
                </c:pt>
                <c:pt idx="4">
                  <c:v>1014</c:v>
                </c:pt>
                <c:pt idx="5">
                  <c:v>1087</c:v>
                </c:pt>
                <c:pt idx="6">
                  <c:v>1393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E0-4F3E-A8A1-344D6C187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10.57'!$S$1</c:f>
              <c:strCache>
                <c:ptCount val="1"/>
                <c:pt idx="0">
                  <c:v>Tatiara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10.57'!$AB$15:$AB$33</c:f>
              <c:numCache>
                <c:formatCode>0.0%</c:formatCode>
                <c:ptCount val="19"/>
                <c:pt idx="0">
                  <c:v>0.19005380253017304</c:v>
                </c:pt>
                <c:pt idx="1">
                  <c:v>1.1632979496873637E-3</c:v>
                </c:pt>
                <c:pt idx="2">
                  <c:v>0.11313072560709611</c:v>
                </c:pt>
                <c:pt idx="3">
                  <c:v>3.489893849062091E-3</c:v>
                </c:pt>
                <c:pt idx="4">
                  <c:v>3.3299403809800787E-2</c:v>
                </c:pt>
                <c:pt idx="5">
                  <c:v>4.1878726188745094E-2</c:v>
                </c:pt>
                <c:pt idx="6">
                  <c:v>6.8779991275265379E-2</c:v>
                </c:pt>
                <c:pt idx="7">
                  <c:v>3.5771411952886432E-2</c:v>
                </c:pt>
                <c:pt idx="8">
                  <c:v>5.6274538316126214E-2</c:v>
                </c:pt>
                <c:pt idx="9">
                  <c:v>1.890359168241966E-3</c:v>
                </c:pt>
                <c:pt idx="10">
                  <c:v>1.4686636614802967E-2</c:v>
                </c:pt>
                <c:pt idx="11">
                  <c:v>1.5704522320779409E-2</c:v>
                </c:pt>
                <c:pt idx="12">
                  <c:v>2.0793950850661626E-2</c:v>
                </c:pt>
                <c:pt idx="13">
                  <c:v>5.4675003635306092E-2</c:v>
                </c:pt>
                <c:pt idx="14">
                  <c:v>2.8064563036207649E-2</c:v>
                </c:pt>
                <c:pt idx="15">
                  <c:v>4.173331394503417E-2</c:v>
                </c:pt>
                <c:pt idx="16">
                  <c:v>6.645339537589065E-2</c:v>
                </c:pt>
                <c:pt idx="17">
                  <c:v>5.3802530173040573E-3</c:v>
                </c:pt>
                <c:pt idx="18">
                  <c:v>3.3735640540933545E-2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BC-4AEC-B15B-60EA06E994A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BC-4AEC-B15B-60EA06E99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10.57'!$Z$44:$Z$60</c:f>
              <c:numCache>
                <c:formatCode>#,##0</c:formatCode>
                <c:ptCount val="17"/>
                <c:pt idx="0">
                  <c:v>29</c:v>
                </c:pt>
                <c:pt idx="1">
                  <c:v>94</c:v>
                </c:pt>
                <c:pt idx="2">
                  <c:v>295</c:v>
                </c:pt>
                <c:pt idx="3">
                  <c:v>394</c:v>
                </c:pt>
                <c:pt idx="4">
                  <c:v>413</c:v>
                </c:pt>
                <c:pt idx="5">
                  <c:v>314</c:v>
                </c:pt>
                <c:pt idx="6">
                  <c:v>294</c:v>
                </c:pt>
                <c:pt idx="7">
                  <c:v>272</c:v>
                </c:pt>
                <c:pt idx="8">
                  <c:v>359</c:v>
                </c:pt>
                <c:pt idx="9">
                  <c:v>317</c:v>
                </c:pt>
                <c:pt idx="10">
                  <c:v>294</c:v>
                </c:pt>
                <c:pt idx="11">
                  <c:v>234</c:v>
                </c:pt>
                <c:pt idx="12">
                  <c:v>180</c:v>
                </c:pt>
                <c:pt idx="13">
                  <c:v>82</c:v>
                </c:pt>
                <c:pt idx="14">
                  <c:v>41</c:v>
                </c:pt>
                <c:pt idx="15">
                  <c:v>13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AB-44F3-B69D-BDB532497A85}"/>
            </c:ext>
          </c:extLst>
        </c:ser>
        <c:ser>
          <c:idx val="1"/>
          <c:order val="1"/>
          <c:tx>
            <c:strRef>
              <c:f>'Table 10.57'!$S$62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10.57'!$Z$63:$Z$79</c:f>
              <c:numCache>
                <c:formatCode>#,##0</c:formatCode>
                <c:ptCount val="17"/>
                <c:pt idx="0">
                  <c:v>10</c:v>
                </c:pt>
                <c:pt idx="1">
                  <c:v>90</c:v>
                </c:pt>
                <c:pt idx="2">
                  <c:v>273</c:v>
                </c:pt>
                <c:pt idx="3">
                  <c:v>286</c:v>
                </c:pt>
                <c:pt idx="4">
                  <c:v>287</c:v>
                </c:pt>
                <c:pt idx="5">
                  <c:v>244</c:v>
                </c:pt>
                <c:pt idx="6">
                  <c:v>240</c:v>
                </c:pt>
                <c:pt idx="7">
                  <c:v>268</c:v>
                </c:pt>
                <c:pt idx="8">
                  <c:v>342</c:v>
                </c:pt>
                <c:pt idx="9">
                  <c:v>277</c:v>
                </c:pt>
                <c:pt idx="10">
                  <c:v>240</c:v>
                </c:pt>
                <c:pt idx="11">
                  <c:v>213</c:v>
                </c:pt>
                <c:pt idx="12">
                  <c:v>130</c:v>
                </c:pt>
                <c:pt idx="13">
                  <c:v>63</c:v>
                </c:pt>
                <c:pt idx="14">
                  <c:v>24</c:v>
                </c:pt>
                <c:pt idx="15">
                  <c:v>4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AB-44F3-B69D-BDB532497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10.57'!$Z$83:$Z$90</c:f>
              <c:numCache>
                <c:formatCode>#,##0</c:formatCode>
                <c:ptCount val="8"/>
                <c:pt idx="0">
                  <c:v>196</c:v>
                </c:pt>
                <c:pt idx="1">
                  <c:v>93</c:v>
                </c:pt>
                <c:pt idx="2">
                  <c:v>374</c:v>
                </c:pt>
                <c:pt idx="3">
                  <c:v>29</c:v>
                </c:pt>
                <c:pt idx="4">
                  <c:v>32</c:v>
                </c:pt>
                <c:pt idx="5">
                  <c:v>89</c:v>
                </c:pt>
                <c:pt idx="6">
                  <c:v>200</c:v>
                </c:pt>
                <c:pt idx="7">
                  <c:v>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47-48EB-B63F-AFC2FB67253E}"/>
            </c:ext>
          </c:extLst>
        </c:ser>
        <c:ser>
          <c:idx val="1"/>
          <c:order val="1"/>
          <c:tx>
            <c:strRef>
              <c:f>'Table 10.57'!$S$92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10.57'!$Z$93:$Z$100</c:f>
              <c:numCache>
                <c:formatCode>#,##0</c:formatCode>
                <c:ptCount val="8"/>
                <c:pt idx="0">
                  <c:v>93</c:v>
                </c:pt>
                <c:pt idx="1">
                  <c:v>257</c:v>
                </c:pt>
                <c:pt idx="2">
                  <c:v>58</c:v>
                </c:pt>
                <c:pt idx="3">
                  <c:v>236</c:v>
                </c:pt>
                <c:pt idx="4">
                  <c:v>283</c:v>
                </c:pt>
                <c:pt idx="5">
                  <c:v>194</c:v>
                </c:pt>
                <c:pt idx="6">
                  <c:v>21</c:v>
                </c:pt>
                <c:pt idx="7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47-48EB-B63F-AFC2FB672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10.6'!$S$1</c:f>
              <c:strCache>
                <c:ptCount val="1"/>
                <c:pt idx="0">
                  <c:v>Barossa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10.6'!$AB$15:$AB$33</c:f>
              <c:numCache>
                <c:formatCode>0.0%</c:formatCode>
                <c:ptCount val="19"/>
                <c:pt idx="0">
                  <c:v>6.0713911860148642E-2</c:v>
                </c:pt>
                <c:pt idx="1">
                  <c:v>8.7407097246938129E-3</c:v>
                </c:pt>
                <c:pt idx="2">
                  <c:v>0.16324714749293415</c:v>
                </c:pt>
                <c:pt idx="3">
                  <c:v>6.4377682403433476E-3</c:v>
                </c:pt>
                <c:pt idx="4">
                  <c:v>5.8725007850936879E-2</c:v>
                </c:pt>
                <c:pt idx="5">
                  <c:v>2.7635297812205591E-2</c:v>
                </c:pt>
                <c:pt idx="6">
                  <c:v>8.4947137025018313E-2</c:v>
                </c:pt>
                <c:pt idx="7">
                  <c:v>6.4796399036951738E-2</c:v>
                </c:pt>
                <c:pt idx="8">
                  <c:v>3.4753480582016119E-2</c:v>
                </c:pt>
                <c:pt idx="9">
                  <c:v>6.0190516068250807E-3</c:v>
                </c:pt>
                <c:pt idx="10">
                  <c:v>1.8999267245891342E-2</c:v>
                </c:pt>
                <c:pt idx="11">
                  <c:v>1.3555951010153878E-2</c:v>
                </c:pt>
                <c:pt idx="12">
                  <c:v>4.0824871768030985E-2</c:v>
                </c:pt>
                <c:pt idx="13">
                  <c:v>7.7148539725740609E-2</c:v>
                </c:pt>
                <c:pt idx="14">
                  <c:v>4.1871663351826655E-2</c:v>
                </c:pt>
                <c:pt idx="15">
                  <c:v>8.0184235318748034E-2</c:v>
                </c:pt>
                <c:pt idx="16">
                  <c:v>8.0341254056317382E-2</c:v>
                </c:pt>
                <c:pt idx="17">
                  <c:v>1.4393384277190412E-2</c:v>
                </c:pt>
                <c:pt idx="18">
                  <c:v>2.9153145608709307E-2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25-4259-B9E2-07C2F6A466B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25-4259-B9E2-07C2F6A46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10.57'!$S$1</c:f>
              <c:strCache>
                <c:ptCount val="1"/>
                <c:pt idx="0">
                  <c:v>Tatiara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10.57'!$T$8:$Z$8</c:f>
              <c:numCache>
                <c:formatCode>#,##0</c:formatCode>
                <c:ptCount val="7"/>
                <c:pt idx="0">
                  <c:v>28465</c:v>
                </c:pt>
                <c:pt idx="1">
                  <c:v>26771</c:v>
                </c:pt>
                <c:pt idx="2">
                  <c:v>31435.63</c:v>
                </c:pt>
                <c:pt idx="3">
                  <c:v>33236</c:v>
                </c:pt>
                <c:pt idx="4">
                  <c:v>33398.080000000002</c:v>
                </c:pt>
                <c:pt idx="5">
                  <c:v>30978</c:v>
                </c:pt>
                <c:pt idx="6">
                  <c:v>30709.66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EB-4E26-A230-33482EF5C4F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EB-4E26-A230-33482EF5C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10.58'!$U$4:$Y$4</c:f>
              <c:numCache>
                <c:formatCode>#,##0</c:formatCode>
                <c:ptCount val="5"/>
                <c:pt idx="0">
                  <c:v>74006</c:v>
                </c:pt>
                <c:pt idx="1">
                  <c:v>73849</c:v>
                </c:pt>
                <c:pt idx="2">
                  <c:v>72175</c:v>
                </c:pt>
                <c:pt idx="3">
                  <c:v>70984</c:v>
                </c:pt>
                <c:pt idx="4">
                  <c:v>71529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C6-4643-A869-87F9C3086F90}"/>
            </c:ext>
          </c:extLst>
        </c:ser>
        <c:ser>
          <c:idx val="1"/>
          <c:order val="1"/>
          <c:tx>
            <c:strRef>
              <c:f>'Table 10.58'!$S$7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10.58'!$U$7:$Y$7</c:f>
              <c:numCache>
                <c:formatCode>#,##0</c:formatCode>
                <c:ptCount val="5"/>
                <c:pt idx="0">
                  <c:v>55453</c:v>
                </c:pt>
                <c:pt idx="1">
                  <c:v>55377</c:v>
                </c:pt>
                <c:pt idx="2">
                  <c:v>54607</c:v>
                </c:pt>
                <c:pt idx="3">
                  <c:v>54257</c:v>
                </c:pt>
                <c:pt idx="4">
                  <c:v>53725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C6-4643-A869-87F9C3086F90}"/>
            </c:ext>
          </c:extLst>
        </c:ser>
        <c:ser>
          <c:idx val="2"/>
          <c:order val="2"/>
          <c:tx>
            <c:strRef>
              <c:f>'Table 10.58'!$S$11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10.58'!$U$11:$Y$11</c:f>
              <c:numCache>
                <c:formatCode>#,##0</c:formatCode>
                <c:ptCount val="5"/>
                <c:pt idx="0">
                  <c:v>67319</c:v>
                </c:pt>
                <c:pt idx="1">
                  <c:v>67372</c:v>
                </c:pt>
                <c:pt idx="2">
                  <c:v>65882</c:v>
                </c:pt>
                <c:pt idx="3">
                  <c:v>64646</c:v>
                </c:pt>
                <c:pt idx="4">
                  <c:v>65205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C6-4643-A869-87F9C3086F90}"/>
            </c:ext>
          </c:extLst>
        </c:ser>
        <c:ser>
          <c:idx val="3"/>
          <c:order val="3"/>
          <c:tx>
            <c:strRef>
              <c:f>'Table 10.58'!$S$12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10.58'!$U$12:$Y$12</c:f>
              <c:numCache>
                <c:formatCode>#,##0</c:formatCode>
                <c:ptCount val="5"/>
                <c:pt idx="0">
                  <c:v>6688</c:v>
                </c:pt>
                <c:pt idx="1">
                  <c:v>6477</c:v>
                </c:pt>
                <c:pt idx="2">
                  <c:v>6295</c:v>
                </c:pt>
                <c:pt idx="3">
                  <c:v>6341</c:v>
                </c:pt>
                <c:pt idx="4">
                  <c:v>6324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C6-4643-A869-87F9C3086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10.58'!$S$1</c:f>
              <c:strCache>
                <c:ptCount val="1"/>
                <c:pt idx="0">
                  <c:v>Tea Tree Gully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10.58'!$AB$15:$AB$33</c:f>
              <c:numCache>
                <c:formatCode>0.0%</c:formatCode>
                <c:ptCount val="19"/>
                <c:pt idx="0">
                  <c:v>5.0147215014587059E-3</c:v>
                </c:pt>
                <c:pt idx="1">
                  <c:v>5.9692663448999072E-3</c:v>
                </c:pt>
                <c:pt idx="2">
                  <c:v>6.6966026270149637E-2</c:v>
                </c:pt>
                <c:pt idx="3">
                  <c:v>8.6177921781100016E-3</c:v>
                </c:pt>
                <c:pt idx="4">
                  <c:v>7.7640795364407572E-2</c:v>
                </c:pt>
                <c:pt idx="5">
                  <c:v>3.9028784232532504E-2</c:v>
                </c:pt>
                <c:pt idx="6">
                  <c:v>9.7336685443863355E-2</c:v>
                </c:pt>
                <c:pt idx="7">
                  <c:v>5.5202269396754544E-2</c:v>
                </c:pt>
                <c:pt idx="8">
                  <c:v>3.4861053225958241E-2</c:v>
                </c:pt>
                <c:pt idx="9">
                  <c:v>1.1723423992686305E-2</c:v>
                </c:pt>
                <c:pt idx="10">
                  <c:v>3.5869375243677823E-2</c:v>
                </c:pt>
                <c:pt idx="11">
                  <c:v>1.554160336645111E-2</c:v>
                </c:pt>
                <c:pt idx="12">
                  <c:v>6.0660652586009868E-2</c:v>
                </c:pt>
                <c:pt idx="13">
                  <c:v>8.469904948844463E-2</c:v>
                </c:pt>
                <c:pt idx="14">
                  <c:v>7.8393675804304869E-2</c:v>
                </c:pt>
                <c:pt idx="15">
                  <c:v>9.5992256086903913E-2</c:v>
                </c:pt>
                <c:pt idx="16">
                  <c:v>0.12862155658030949</c:v>
                </c:pt>
                <c:pt idx="17">
                  <c:v>1.7598580282599051E-2</c:v>
                </c:pt>
                <c:pt idx="18">
                  <c:v>3.8598566838305481E-2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D5-4668-A608-90E3EE593B1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D5-4668-A608-90E3EE593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10.58'!$Y$44:$Y$60</c:f>
              <c:numCache>
                <c:formatCode>#,##0</c:formatCode>
                <c:ptCount val="17"/>
                <c:pt idx="0">
                  <c:v>24</c:v>
                </c:pt>
                <c:pt idx="1">
                  <c:v>607</c:v>
                </c:pt>
                <c:pt idx="2">
                  <c:v>2017</c:v>
                </c:pt>
                <c:pt idx="3">
                  <c:v>3259</c:v>
                </c:pt>
                <c:pt idx="4">
                  <c:v>3701</c:v>
                </c:pt>
                <c:pt idx="5">
                  <c:v>4143</c:v>
                </c:pt>
                <c:pt idx="6">
                  <c:v>3903</c:v>
                </c:pt>
                <c:pt idx="7">
                  <c:v>3652</c:v>
                </c:pt>
                <c:pt idx="8">
                  <c:v>3844</c:v>
                </c:pt>
                <c:pt idx="9">
                  <c:v>3464</c:v>
                </c:pt>
                <c:pt idx="10">
                  <c:v>3019</c:v>
                </c:pt>
                <c:pt idx="11">
                  <c:v>2400</c:v>
                </c:pt>
                <c:pt idx="12">
                  <c:v>1181</c:v>
                </c:pt>
                <c:pt idx="13">
                  <c:v>462</c:v>
                </c:pt>
                <c:pt idx="14">
                  <c:v>144</c:v>
                </c:pt>
                <c:pt idx="15">
                  <c:v>66</c:v>
                </c:pt>
                <c:pt idx="16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CD-40B7-BF83-08C060F614CD}"/>
            </c:ext>
          </c:extLst>
        </c:ser>
        <c:ser>
          <c:idx val="1"/>
          <c:order val="1"/>
          <c:tx>
            <c:strRef>
              <c:f>'Table 10.58'!$S$62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10.58'!$Y$63:$Y$79</c:f>
              <c:numCache>
                <c:formatCode>#,##0</c:formatCode>
                <c:ptCount val="17"/>
                <c:pt idx="0">
                  <c:v>33</c:v>
                </c:pt>
                <c:pt idx="1">
                  <c:v>833</c:v>
                </c:pt>
                <c:pt idx="2">
                  <c:v>2296</c:v>
                </c:pt>
                <c:pt idx="3">
                  <c:v>3369</c:v>
                </c:pt>
                <c:pt idx="4">
                  <c:v>3745</c:v>
                </c:pt>
                <c:pt idx="5">
                  <c:v>3810</c:v>
                </c:pt>
                <c:pt idx="6">
                  <c:v>3477</c:v>
                </c:pt>
                <c:pt idx="7">
                  <c:v>3483</c:v>
                </c:pt>
                <c:pt idx="8">
                  <c:v>3914</c:v>
                </c:pt>
                <c:pt idx="9">
                  <c:v>3679</c:v>
                </c:pt>
                <c:pt idx="10">
                  <c:v>3247</c:v>
                </c:pt>
                <c:pt idx="11">
                  <c:v>2260</c:v>
                </c:pt>
                <c:pt idx="12">
                  <c:v>927</c:v>
                </c:pt>
                <c:pt idx="13">
                  <c:v>268</c:v>
                </c:pt>
                <c:pt idx="14">
                  <c:v>138</c:v>
                </c:pt>
                <c:pt idx="15">
                  <c:v>61</c:v>
                </c:pt>
                <c:pt idx="16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CD-40B7-BF83-08C060F61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10.58'!$Y$83:$Y$90</c:f>
              <c:numCache>
                <c:formatCode>#,##0</c:formatCode>
                <c:ptCount val="8"/>
                <c:pt idx="0">
                  <c:v>3228</c:v>
                </c:pt>
                <c:pt idx="1">
                  <c:v>3816</c:v>
                </c:pt>
                <c:pt idx="2">
                  <c:v>5296</c:v>
                </c:pt>
                <c:pt idx="3">
                  <c:v>1748</c:v>
                </c:pt>
                <c:pt idx="4">
                  <c:v>1796</c:v>
                </c:pt>
                <c:pt idx="5">
                  <c:v>1703</c:v>
                </c:pt>
                <c:pt idx="6">
                  <c:v>2158</c:v>
                </c:pt>
                <c:pt idx="7">
                  <c:v>2657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7D-43C2-BF2B-1146402897C3}"/>
            </c:ext>
          </c:extLst>
        </c:ser>
        <c:ser>
          <c:idx val="1"/>
          <c:order val="1"/>
          <c:tx>
            <c:strRef>
              <c:f>'Table 10.58'!$S$92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10.58'!$Y$93:$Y$100</c:f>
              <c:numCache>
                <c:formatCode>#,##0</c:formatCode>
                <c:ptCount val="8"/>
                <c:pt idx="0">
                  <c:v>2070</c:v>
                </c:pt>
                <c:pt idx="1">
                  <c:v>5356</c:v>
                </c:pt>
                <c:pt idx="2">
                  <c:v>838</c:v>
                </c:pt>
                <c:pt idx="3">
                  <c:v>4146</c:v>
                </c:pt>
                <c:pt idx="4">
                  <c:v>6085</c:v>
                </c:pt>
                <c:pt idx="5">
                  <c:v>2897</c:v>
                </c:pt>
                <c:pt idx="6">
                  <c:v>170</c:v>
                </c:pt>
                <c:pt idx="7">
                  <c:v>1160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7D-43C2-BF2B-114640289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10.58'!$S$1</c:f>
              <c:strCache>
                <c:ptCount val="1"/>
                <c:pt idx="0">
                  <c:v>Tea Tree Gully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10.58'!$U$8:$Y$8</c:f>
              <c:numCache>
                <c:formatCode>#,##0</c:formatCode>
                <c:ptCount val="5"/>
                <c:pt idx="0">
                  <c:v>42009.279999999999</c:v>
                </c:pt>
                <c:pt idx="1">
                  <c:v>41941.410000000003</c:v>
                </c:pt>
                <c:pt idx="2">
                  <c:v>43655</c:v>
                </c:pt>
                <c:pt idx="3">
                  <c:v>44933</c:v>
                </c:pt>
                <c:pt idx="4">
                  <c:v>45658.28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CF-41D2-B385-1A8DE2E0F89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CF-41D2-B385-1A8DE2E0F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10.58'!$T$4:$Z$4</c:f>
              <c:numCache>
                <c:formatCode>#,##0</c:formatCode>
                <c:ptCount val="7"/>
                <c:pt idx="0">
                  <c:v>74094</c:v>
                </c:pt>
                <c:pt idx="1">
                  <c:v>74006</c:v>
                </c:pt>
                <c:pt idx="2">
                  <c:v>73849</c:v>
                </c:pt>
                <c:pt idx="3">
                  <c:v>72175</c:v>
                </c:pt>
                <c:pt idx="4">
                  <c:v>70984</c:v>
                </c:pt>
                <c:pt idx="5">
                  <c:v>71529</c:v>
                </c:pt>
                <c:pt idx="6">
                  <c:v>74381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DB-4A29-8CB3-C60F2AC05C1E}"/>
            </c:ext>
          </c:extLst>
        </c:ser>
        <c:ser>
          <c:idx val="1"/>
          <c:order val="1"/>
          <c:tx>
            <c:strRef>
              <c:f>'Table 10.58'!$S$7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10.58'!$T$7:$Z$7</c:f>
              <c:numCache>
                <c:formatCode>#,##0</c:formatCode>
                <c:ptCount val="7"/>
                <c:pt idx="0">
                  <c:v>55876</c:v>
                </c:pt>
                <c:pt idx="1">
                  <c:v>55453</c:v>
                </c:pt>
                <c:pt idx="2">
                  <c:v>55377</c:v>
                </c:pt>
                <c:pt idx="3">
                  <c:v>54607</c:v>
                </c:pt>
                <c:pt idx="4">
                  <c:v>54257</c:v>
                </c:pt>
                <c:pt idx="5">
                  <c:v>53725</c:v>
                </c:pt>
                <c:pt idx="6">
                  <c:v>55107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DB-4A29-8CB3-C60F2AC05C1E}"/>
            </c:ext>
          </c:extLst>
        </c:ser>
        <c:ser>
          <c:idx val="2"/>
          <c:order val="2"/>
          <c:tx>
            <c:strRef>
              <c:f>'Table 10.58'!$S$11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10.58'!$T$11:$Z$11</c:f>
              <c:numCache>
                <c:formatCode>#,##0</c:formatCode>
                <c:ptCount val="7"/>
                <c:pt idx="0">
                  <c:v>67100</c:v>
                </c:pt>
                <c:pt idx="1">
                  <c:v>67319</c:v>
                </c:pt>
                <c:pt idx="2">
                  <c:v>67372</c:v>
                </c:pt>
                <c:pt idx="3">
                  <c:v>65882</c:v>
                </c:pt>
                <c:pt idx="4">
                  <c:v>64646</c:v>
                </c:pt>
                <c:pt idx="5">
                  <c:v>65205</c:v>
                </c:pt>
                <c:pt idx="6">
                  <c:v>67842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DB-4A29-8CB3-C60F2AC05C1E}"/>
            </c:ext>
          </c:extLst>
        </c:ser>
        <c:ser>
          <c:idx val="3"/>
          <c:order val="3"/>
          <c:tx>
            <c:strRef>
              <c:f>'Table 10.58'!$S$12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10.58'!$T$12:$Z$12</c:f>
              <c:numCache>
                <c:formatCode>#,##0</c:formatCode>
                <c:ptCount val="7"/>
                <c:pt idx="0">
                  <c:v>6994</c:v>
                </c:pt>
                <c:pt idx="1">
                  <c:v>6688</c:v>
                </c:pt>
                <c:pt idx="2">
                  <c:v>6477</c:v>
                </c:pt>
                <c:pt idx="3">
                  <c:v>6295</c:v>
                </c:pt>
                <c:pt idx="4">
                  <c:v>6341</c:v>
                </c:pt>
                <c:pt idx="5">
                  <c:v>6324</c:v>
                </c:pt>
                <c:pt idx="6">
                  <c:v>6541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DB-4A29-8CB3-C60F2AC05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10.58'!$S$1</c:f>
              <c:strCache>
                <c:ptCount val="1"/>
                <c:pt idx="0">
                  <c:v>Tea Tree Gully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10.58'!$AB$15:$AB$33</c:f>
              <c:numCache>
                <c:formatCode>0.0%</c:formatCode>
                <c:ptCount val="19"/>
                <c:pt idx="0">
                  <c:v>5.0147215014587059E-3</c:v>
                </c:pt>
                <c:pt idx="1">
                  <c:v>5.9692663448999072E-3</c:v>
                </c:pt>
                <c:pt idx="2">
                  <c:v>6.6966026270149637E-2</c:v>
                </c:pt>
                <c:pt idx="3">
                  <c:v>8.6177921781100016E-3</c:v>
                </c:pt>
                <c:pt idx="4">
                  <c:v>7.7640795364407572E-2</c:v>
                </c:pt>
                <c:pt idx="5">
                  <c:v>3.9028784232532504E-2</c:v>
                </c:pt>
                <c:pt idx="6">
                  <c:v>9.7336685443863355E-2</c:v>
                </c:pt>
                <c:pt idx="7">
                  <c:v>5.5202269396754544E-2</c:v>
                </c:pt>
                <c:pt idx="8">
                  <c:v>3.4861053225958241E-2</c:v>
                </c:pt>
                <c:pt idx="9">
                  <c:v>1.1723423992686305E-2</c:v>
                </c:pt>
                <c:pt idx="10">
                  <c:v>3.5869375243677823E-2</c:v>
                </c:pt>
                <c:pt idx="11">
                  <c:v>1.554160336645111E-2</c:v>
                </c:pt>
                <c:pt idx="12">
                  <c:v>6.0660652586009868E-2</c:v>
                </c:pt>
                <c:pt idx="13">
                  <c:v>8.469904948844463E-2</c:v>
                </c:pt>
                <c:pt idx="14">
                  <c:v>7.8393675804304869E-2</c:v>
                </c:pt>
                <c:pt idx="15">
                  <c:v>9.5992256086903913E-2</c:v>
                </c:pt>
                <c:pt idx="16">
                  <c:v>0.12862155658030949</c:v>
                </c:pt>
                <c:pt idx="17">
                  <c:v>1.7598580282599051E-2</c:v>
                </c:pt>
                <c:pt idx="18">
                  <c:v>3.8598566838305481E-2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11-4AE9-A3B8-5762EC8E622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11-4AE9-A3B8-5762EC8E6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10.58'!$Z$44:$Z$60</c:f>
              <c:numCache>
                <c:formatCode>#,##0</c:formatCode>
                <c:ptCount val="17"/>
                <c:pt idx="0">
                  <c:v>35</c:v>
                </c:pt>
                <c:pt idx="1">
                  <c:v>657</c:v>
                </c:pt>
                <c:pt idx="2">
                  <c:v>2198</c:v>
                </c:pt>
                <c:pt idx="3">
                  <c:v>3430</c:v>
                </c:pt>
                <c:pt idx="4">
                  <c:v>3976</c:v>
                </c:pt>
                <c:pt idx="5">
                  <c:v>4180</c:v>
                </c:pt>
                <c:pt idx="6">
                  <c:v>4138</c:v>
                </c:pt>
                <c:pt idx="7">
                  <c:v>3730</c:v>
                </c:pt>
                <c:pt idx="8">
                  <c:v>3928</c:v>
                </c:pt>
                <c:pt idx="9">
                  <c:v>3597</c:v>
                </c:pt>
                <c:pt idx="10">
                  <c:v>3107</c:v>
                </c:pt>
                <c:pt idx="11">
                  <c:v>2502</c:v>
                </c:pt>
                <c:pt idx="12">
                  <c:v>1214</c:v>
                </c:pt>
                <c:pt idx="13">
                  <c:v>488</c:v>
                </c:pt>
                <c:pt idx="14">
                  <c:v>149</c:v>
                </c:pt>
                <c:pt idx="15">
                  <c:v>71</c:v>
                </c:pt>
                <c:pt idx="16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4B-4679-B4FE-033FBEACA10B}"/>
            </c:ext>
          </c:extLst>
        </c:ser>
        <c:ser>
          <c:idx val="1"/>
          <c:order val="1"/>
          <c:tx>
            <c:strRef>
              <c:f>'Table 10.58'!$S$62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10.58'!$Z$63:$Z$79</c:f>
              <c:numCache>
                <c:formatCode>#,##0</c:formatCode>
                <c:ptCount val="17"/>
                <c:pt idx="0">
                  <c:v>55</c:v>
                </c:pt>
                <c:pt idx="1">
                  <c:v>859</c:v>
                </c:pt>
                <c:pt idx="2">
                  <c:v>2367</c:v>
                </c:pt>
                <c:pt idx="3">
                  <c:v>3453</c:v>
                </c:pt>
                <c:pt idx="4">
                  <c:v>3893</c:v>
                </c:pt>
                <c:pt idx="5">
                  <c:v>3967</c:v>
                </c:pt>
                <c:pt idx="6">
                  <c:v>3742</c:v>
                </c:pt>
                <c:pt idx="7">
                  <c:v>3666</c:v>
                </c:pt>
                <c:pt idx="8">
                  <c:v>3936</c:v>
                </c:pt>
                <c:pt idx="9">
                  <c:v>3821</c:v>
                </c:pt>
                <c:pt idx="10">
                  <c:v>3269</c:v>
                </c:pt>
                <c:pt idx="11">
                  <c:v>2330</c:v>
                </c:pt>
                <c:pt idx="12">
                  <c:v>961</c:v>
                </c:pt>
                <c:pt idx="13">
                  <c:v>312</c:v>
                </c:pt>
                <c:pt idx="14">
                  <c:v>150</c:v>
                </c:pt>
                <c:pt idx="15">
                  <c:v>69</c:v>
                </c:pt>
                <c:pt idx="16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4B-4679-B4FE-033FBEACA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10.58'!$Z$83:$Z$90</c:f>
              <c:numCache>
                <c:formatCode>#,##0</c:formatCode>
                <c:ptCount val="8"/>
                <c:pt idx="0">
                  <c:v>3427</c:v>
                </c:pt>
                <c:pt idx="1">
                  <c:v>3916</c:v>
                </c:pt>
                <c:pt idx="2">
                  <c:v>5435</c:v>
                </c:pt>
                <c:pt idx="3">
                  <c:v>1861</c:v>
                </c:pt>
                <c:pt idx="4">
                  <c:v>1835</c:v>
                </c:pt>
                <c:pt idx="5">
                  <c:v>1787</c:v>
                </c:pt>
                <c:pt idx="6">
                  <c:v>2207</c:v>
                </c:pt>
                <c:pt idx="7">
                  <c:v>2847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0C-410F-AE03-7AA483E61959}"/>
            </c:ext>
          </c:extLst>
        </c:ser>
        <c:ser>
          <c:idx val="1"/>
          <c:order val="1"/>
          <c:tx>
            <c:strRef>
              <c:f>'Table 10.58'!$S$92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10.58'!$Z$93:$Z$100</c:f>
              <c:numCache>
                <c:formatCode>#,##0</c:formatCode>
                <c:ptCount val="8"/>
                <c:pt idx="0">
                  <c:v>2193</c:v>
                </c:pt>
                <c:pt idx="1">
                  <c:v>5565</c:v>
                </c:pt>
                <c:pt idx="2">
                  <c:v>876</c:v>
                </c:pt>
                <c:pt idx="3">
                  <c:v>4347</c:v>
                </c:pt>
                <c:pt idx="4">
                  <c:v>6205</c:v>
                </c:pt>
                <c:pt idx="5">
                  <c:v>3001</c:v>
                </c:pt>
                <c:pt idx="6">
                  <c:v>164</c:v>
                </c:pt>
                <c:pt idx="7">
                  <c:v>1227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0C-410F-AE03-7AA483E61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10.6'!$Z$44:$Z$60</c:f>
              <c:numCache>
                <c:formatCode>#,##0</c:formatCode>
                <c:ptCount val="17"/>
                <c:pt idx="0">
                  <c:v>19</c:v>
                </c:pt>
                <c:pt idx="1">
                  <c:v>215</c:v>
                </c:pt>
                <c:pt idx="2">
                  <c:v>650</c:v>
                </c:pt>
                <c:pt idx="3">
                  <c:v>774</c:v>
                </c:pt>
                <c:pt idx="4">
                  <c:v>929</c:v>
                </c:pt>
                <c:pt idx="5">
                  <c:v>854</c:v>
                </c:pt>
                <c:pt idx="6">
                  <c:v>862</c:v>
                </c:pt>
                <c:pt idx="7">
                  <c:v>935</c:v>
                </c:pt>
                <c:pt idx="8">
                  <c:v>1041</c:v>
                </c:pt>
                <c:pt idx="9">
                  <c:v>960</c:v>
                </c:pt>
                <c:pt idx="10">
                  <c:v>984</c:v>
                </c:pt>
                <c:pt idx="11">
                  <c:v>812</c:v>
                </c:pt>
                <c:pt idx="12">
                  <c:v>478</c:v>
                </c:pt>
                <c:pt idx="13">
                  <c:v>228</c:v>
                </c:pt>
                <c:pt idx="14">
                  <c:v>85</c:v>
                </c:pt>
                <c:pt idx="15">
                  <c:v>39</c:v>
                </c:pt>
                <c:pt idx="16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E4-4789-BE8E-FFEB0ECDDAE9}"/>
            </c:ext>
          </c:extLst>
        </c:ser>
        <c:ser>
          <c:idx val="1"/>
          <c:order val="1"/>
          <c:tx>
            <c:strRef>
              <c:f>'Table 10.6'!$S$62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10.6'!$Z$63:$Z$79</c:f>
              <c:numCache>
                <c:formatCode>#,##0</c:formatCode>
                <c:ptCount val="17"/>
                <c:pt idx="0">
                  <c:v>20</c:v>
                </c:pt>
                <c:pt idx="1">
                  <c:v>258</c:v>
                </c:pt>
                <c:pt idx="2">
                  <c:v>691</c:v>
                </c:pt>
                <c:pt idx="3">
                  <c:v>755</c:v>
                </c:pt>
                <c:pt idx="4">
                  <c:v>735</c:v>
                </c:pt>
                <c:pt idx="5">
                  <c:v>807</c:v>
                </c:pt>
                <c:pt idx="6">
                  <c:v>834</c:v>
                </c:pt>
                <c:pt idx="7">
                  <c:v>905</c:v>
                </c:pt>
                <c:pt idx="8">
                  <c:v>1084</c:v>
                </c:pt>
                <c:pt idx="9">
                  <c:v>933</c:v>
                </c:pt>
                <c:pt idx="10">
                  <c:v>918</c:v>
                </c:pt>
                <c:pt idx="11">
                  <c:v>644</c:v>
                </c:pt>
                <c:pt idx="12">
                  <c:v>320</c:v>
                </c:pt>
                <c:pt idx="13">
                  <c:v>128</c:v>
                </c:pt>
                <c:pt idx="14">
                  <c:v>57</c:v>
                </c:pt>
                <c:pt idx="15">
                  <c:v>35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E4-4789-BE8E-FFEB0ECDD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10.58'!$S$1</c:f>
              <c:strCache>
                <c:ptCount val="1"/>
                <c:pt idx="0">
                  <c:v>Tea Tree Gully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10.58'!$T$8:$Z$8</c:f>
              <c:numCache>
                <c:formatCode>#,##0</c:formatCode>
                <c:ptCount val="7"/>
                <c:pt idx="0">
                  <c:v>40777.980000000003</c:v>
                </c:pt>
                <c:pt idx="1">
                  <c:v>42009.279999999999</c:v>
                </c:pt>
                <c:pt idx="2">
                  <c:v>41941.410000000003</c:v>
                </c:pt>
                <c:pt idx="3">
                  <c:v>43655</c:v>
                </c:pt>
                <c:pt idx="4">
                  <c:v>44933</c:v>
                </c:pt>
                <c:pt idx="5">
                  <c:v>45658.28</c:v>
                </c:pt>
                <c:pt idx="6">
                  <c:v>46868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7-452F-B889-E9D0A5710A5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47-452F-B889-E9D0A5710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10.59'!$U$4:$Y$4</c:f>
              <c:numCache>
                <c:formatCode>#,##0</c:formatCode>
                <c:ptCount val="5"/>
                <c:pt idx="0">
                  <c:v>3397</c:v>
                </c:pt>
                <c:pt idx="1">
                  <c:v>3460</c:v>
                </c:pt>
                <c:pt idx="2">
                  <c:v>3349</c:v>
                </c:pt>
                <c:pt idx="3">
                  <c:v>3156</c:v>
                </c:pt>
                <c:pt idx="4">
                  <c:v>3621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65-4D77-B3DA-C82BE622BABC}"/>
            </c:ext>
          </c:extLst>
        </c:ser>
        <c:ser>
          <c:idx val="1"/>
          <c:order val="1"/>
          <c:tx>
            <c:strRef>
              <c:f>'Table 10.59'!$S$7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10.59'!$U$7:$Y$7</c:f>
              <c:numCache>
                <c:formatCode>#,##0</c:formatCode>
                <c:ptCount val="5"/>
                <c:pt idx="0">
                  <c:v>2336</c:v>
                </c:pt>
                <c:pt idx="1">
                  <c:v>2336</c:v>
                </c:pt>
                <c:pt idx="2">
                  <c:v>2338</c:v>
                </c:pt>
                <c:pt idx="3">
                  <c:v>2212</c:v>
                </c:pt>
                <c:pt idx="4">
                  <c:v>2482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65-4D77-B3DA-C82BE622BABC}"/>
            </c:ext>
          </c:extLst>
        </c:ser>
        <c:ser>
          <c:idx val="2"/>
          <c:order val="2"/>
          <c:tx>
            <c:strRef>
              <c:f>'Table 10.59'!$S$11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10.59'!$U$11:$Y$11</c:f>
              <c:numCache>
                <c:formatCode>#,##0</c:formatCode>
                <c:ptCount val="5"/>
                <c:pt idx="0">
                  <c:v>2669</c:v>
                </c:pt>
                <c:pt idx="1">
                  <c:v>2771</c:v>
                </c:pt>
                <c:pt idx="2">
                  <c:v>2646</c:v>
                </c:pt>
                <c:pt idx="3">
                  <c:v>2511</c:v>
                </c:pt>
                <c:pt idx="4">
                  <c:v>2880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65-4D77-B3DA-C82BE622BABC}"/>
            </c:ext>
          </c:extLst>
        </c:ser>
        <c:ser>
          <c:idx val="3"/>
          <c:order val="3"/>
          <c:tx>
            <c:strRef>
              <c:f>'Table 10.59'!$S$12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10.59'!$U$12:$Y$12</c:f>
              <c:numCache>
                <c:formatCode>#,##0</c:formatCode>
                <c:ptCount val="5"/>
                <c:pt idx="0">
                  <c:v>730</c:v>
                </c:pt>
                <c:pt idx="1">
                  <c:v>688</c:v>
                </c:pt>
                <c:pt idx="2">
                  <c:v>703</c:v>
                </c:pt>
                <c:pt idx="3">
                  <c:v>651</c:v>
                </c:pt>
                <c:pt idx="4">
                  <c:v>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65-4D77-B3DA-C82BE622B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10.59'!$S$1</c:f>
              <c:strCache>
                <c:ptCount val="1"/>
                <c:pt idx="0">
                  <c:v>The Coorong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10.59'!$AB$15:$AB$33</c:f>
              <c:numCache>
                <c:formatCode>0.0%</c:formatCode>
                <c:ptCount val="19"/>
                <c:pt idx="0">
                  <c:v>0.21050130672368733</c:v>
                </c:pt>
                <c:pt idx="1">
                  <c:v>7.1275837491090524E-3</c:v>
                </c:pt>
                <c:pt idx="2">
                  <c:v>3.9676882870040391E-2</c:v>
                </c:pt>
                <c:pt idx="3">
                  <c:v>1.9006889997624139E-3</c:v>
                </c:pt>
                <c:pt idx="4">
                  <c:v>3.8964124495129482E-2</c:v>
                </c:pt>
                <c:pt idx="5">
                  <c:v>1.7343787122832025E-2</c:v>
                </c:pt>
                <c:pt idx="6">
                  <c:v>6.2247564742219055E-2</c:v>
                </c:pt>
                <c:pt idx="7">
                  <c:v>3.9914468995010693E-2</c:v>
                </c:pt>
                <c:pt idx="8">
                  <c:v>6.5811356616773578E-2</c:v>
                </c:pt>
                <c:pt idx="9">
                  <c:v>3.8013779995248278E-3</c:v>
                </c:pt>
                <c:pt idx="10">
                  <c:v>1.6868614872891423E-2</c:v>
                </c:pt>
                <c:pt idx="11">
                  <c:v>2.7797576621525304E-2</c:v>
                </c:pt>
                <c:pt idx="12">
                  <c:v>3.7063435495367072E-2</c:v>
                </c:pt>
                <c:pt idx="13">
                  <c:v>3.8964124495129482E-2</c:v>
                </c:pt>
                <c:pt idx="14">
                  <c:v>4.2290330244713709E-2</c:v>
                </c:pt>
                <c:pt idx="15">
                  <c:v>5.1318602993585177E-2</c:v>
                </c:pt>
                <c:pt idx="16">
                  <c:v>8.3630315989546206E-2</c:v>
                </c:pt>
                <c:pt idx="17">
                  <c:v>7.6027559990496556E-3</c:v>
                </c:pt>
                <c:pt idx="18">
                  <c:v>2.9460679496317414E-2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69-4DB8-82B3-AC5BCD87747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69-4DB8-82B3-AC5BCD877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10.59'!$Y$44:$Y$60</c:f>
              <c:numCache>
                <c:formatCode>#,##0</c:formatCode>
                <c:ptCount val="17"/>
                <c:pt idx="0">
                  <c:v>0</c:v>
                </c:pt>
                <c:pt idx="1">
                  <c:v>55</c:v>
                </c:pt>
                <c:pt idx="2">
                  <c:v>131</c:v>
                </c:pt>
                <c:pt idx="3">
                  <c:v>175</c:v>
                </c:pt>
                <c:pt idx="4">
                  <c:v>182</c:v>
                </c:pt>
                <c:pt idx="5">
                  <c:v>169</c:v>
                </c:pt>
                <c:pt idx="6">
                  <c:v>136</c:v>
                </c:pt>
                <c:pt idx="7">
                  <c:v>182</c:v>
                </c:pt>
                <c:pt idx="8">
                  <c:v>152</c:v>
                </c:pt>
                <c:pt idx="9">
                  <c:v>172</c:v>
                </c:pt>
                <c:pt idx="10">
                  <c:v>216</c:v>
                </c:pt>
                <c:pt idx="11">
                  <c:v>141</c:v>
                </c:pt>
                <c:pt idx="12">
                  <c:v>85</c:v>
                </c:pt>
                <c:pt idx="13">
                  <c:v>48</c:v>
                </c:pt>
                <c:pt idx="14">
                  <c:v>20</c:v>
                </c:pt>
                <c:pt idx="15">
                  <c:v>9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F4-4C70-A096-5E5F90A915F7}"/>
            </c:ext>
          </c:extLst>
        </c:ser>
        <c:ser>
          <c:idx val="1"/>
          <c:order val="1"/>
          <c:tx>
            <c:strRef>
              <c:f>'Table 10.59'!$S$62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10.59'!$Y$63:$Y$79</c:f>
              <c:numCache>
                <c:formatCode>#,##0</c:formatCode>
                <c:ptCount val="17"/>
                <c:pt idx="0">
                  <c:v>8</c:v>
                </c:pt>
                <c:pt idx="1">
                  <c:v>27</c:v>
                </c:pt>
                <c:pt idx="2">
                  <c:v>132</c:v>
                </c:pt>
                <c:pt idx="3">
                  <c:v>137</c:v>
                </c:pt>
                <c:pt idx="4">
                  <c:v>154</c:v>
                </c:pt>
                <c:pt idx="5">
                  <c:v>133</c:v>
                </c:pt>
                <c:pt idx="6">
                  <c:v>134</c:v>
                </c:pt>
                <c:pt idx="7">
                  <c:v>171</c:v>
                </c:pt>
                <c:pt idx="8">
                  <c:v>162</c:v>
                </c:pt>
                <c:pt idx="9">
                  <c:v>229</c:v>
                </c:pt>
                <c:pt idx="10">
                  <c:v>187</c:v>
                </c:pt>
                <c:pt idx="11">
                  <c:v>153</c:v>
                </c:pt>
                <c:pt idx="12">
                  <c:v>67</c:v>
                </c:pt>
                <c:pt idx="13">
                  <c:v>43</c:v>
                </c:pt>
                <c:pt idx="14">
                  <c:v>7</c:v>
                </c:pt>
                <c:pt idx="15">
                  <c:v>6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F4-4C70-A096-5E5F90A91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10.59'!$Y$83:$Y$90</c:f>
              <c:numCache>
                <c:formatCode>#,##0</c:formatCode>
                <c:ptCount val="8"/>
                <c:pt idx="0">
                  <c:v>156</c:v>
                </c:pt>
                <c:pt idx="1">
                  <c:v>51</c:v>
                </c:pt>
                <c:pt idx="2">
                  <c:v>163</c:v>
                </c:pt>
                <c:pt idx="3">
                  <c:v>34</c:v>
                </c:pt>
                <c:pt idx="4">
                  <c:v>15</c:v>
                </c:pt>
                <c:pt idx="5">
                  <c:v>38</c:v>
                </c:pt>
                <c:pt idx="6">
                  <c:v>161</c:v>
                </c:pt>
                <c:pt idx="7">
                  <c:v>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A9-4BF2-9781-ED9601AF7344}"/>
            </c:ext>
          </c:extLst>
        </c:ser>
        <c:ser>
          <c:idx val="1"/>
          <c:order val="1"/>
          <c:tx>
            <c:strRef>
              <c:f>'Table 10.59'!$S$92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10.59'!$Y$93:$Y$100</c:f>
              <c:numCache>
                <c:formatCode>#,##0</c:formatCode>
                <c:ptCount val="8"/>
                <c:pt idx="0">
                  <c:v>70</c:v>
                </c:pt>
                <c:pt idx="1">
                  <c:v>152</c:v>
                </c:pt>
                <c:pt idx="2">
                  <c:v>37</c:v>
                </c:pt>
                <c:pt idx="3">
                  <c:v>173</c:v>
                </c:pt>
                <c:pt idx="4">
                  <c:v>144</c:v>
                </c:pt>
                <c:pt idx="5">
                  <c:v>129</c:v>
                </c:pt>
                <c:pt idx="6">
                  <c:v>21</c:v>
                </c:pt>
                <c:pt idx="7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A9-4BF2-9781-ED9601AF7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10.59'!$S$1</c:f>
              <c:strCache>
                <c:ptCount val="1"/>
                <c:pt idx="0">
                  <c:v>The Coorong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10.59'!$U$8:$Y$8</c:f>
              <c:numCache>
                <c:formatCode>#,##0</c:formatCode>
                <c:ptCount val="5"/>
                <c:pt idx="0">
                  <c:v>27279</c:v>
                </c:pt>
                <c:pt idx="1">
                  <c:v>26391.5</c:v>
                </c:pt>
                <c:pt idx="2">
                  <c:v>29830.86</c:v>
                </c:pt>
                <c:pt idx="3">
                  <c:v>31772</c:v>
                </c:pt>
                <c:pt idx="4">
                  <c:v>30150.3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31-4E79-A9AE-EB7F98ADCE2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31-4E79-A9AE-EB7F98ADC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10.59'!$T$4:$Z$4</c:f>
              <c:numCache>
                <c:formatCode>#,##0</c:formatCode>
                <c:ptCount val="7"/>
                <c:pt idx="0">
                  <c:v>3378</c:v>
                </c:pt>
                <c:pt idx="1">
                  <c:v>3397</c:v>
                </c:pt>
                <c:pt idx="2">
                  <c:v>3460</c:v>
                </c:pt>
                <c:pt idx="3">
                  <c:v>3349</c:v>
                </c:pt>
                <c:pt idx="4">
                  <c:v>3156</c:v>
                </c:pt>
                <c:pt idx="5">
                  <c:v>3621</c:v>
                </c:pt>
                <c:pt idx="6">
                  <c:v>4214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45-4720-83D5-E81B6155DC1E}"/>
            </c:ext>
          </c:extLst>
        </c:ser>
        <c:ser>
          <c:idx val="1"/>
          <c:order val="1"/>
          <c:tx>
            <c:strRef>
              <c:f>'Table 10.59'!$S$7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10.59'!$T$7:$Z$7</c:f>
              <c:numCache>
                <c:formatCode>#,##0</c:formatCode>
                <c:ptCount val="7"/>
                <c:pt idx="0">
                  <c:v>2299</c:v>
                </c:pt>
                <c:pt idx="1">
                  <c:v>2336</c:v>
                </c:pt>
                <c:pt idx="2">
                  <c:v>2336</c:v>
                </c:pt>
                <c:pt idx="3">
                  <c:v>2338</c:v>
                </c:pt>
                <c:pt idx="4">
                  <c:v>2212</c:v>
                </c:pt>
                <c:pt idx="5">
                  <c:v>2482</c:v>
                </c:pt>
                <c:pt idx="6">
                  <c:v>2812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45-4720-83D5-E81B6155DC1E}"/>
            </c:ext>
          </c:extLst>
        </c:ser>
        <c:ser>
          <c:idx val="2"/>
          <c:order val="2"/>
          <c:tx>
            <c:strRef>
              <c:f>'Table 10.59'!$S$11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10.59'!$T$11:$Z$11</c:f>
              <c:numCache>
                <c:formatCode>#,##0</c:formatCode>
                <c:ptCount val="7"/>
                <c:pt idx="0">
                  <c:v>2670</c:v>
                </c:pt>
                <c:pt idx="1">
                  <c:v>2669</c:v>
                </c:pt>
                <c:pt idx="2">
                  <c:v>2771</c:v>
                </c:pt>
                <c:pt idx="3">
                  <c:v>2646</c:v>
                </c:pt>
                <c:pt idx="4">
                  <c:v>2511</c:v>
                </c:pt>
                <c:pt idx="5">
                  <c:v>2880</c:v>
                </c:pt>
                <c:pt idx="6">
                  <c:v>3307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45-4720-83D5-E81B6155DC1E}"/>
            </c:ext>
          </c:extLst>
        </c:ser>
        <c:ser>
          <c:idx val="3"/>
          <c:order val="3"/>
          <c:tx>
            <c:strRef>
              <c:f>'Table 10.59'!$S$12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10.59'!$T$12:$Z$12</c:f>
              <c:numCache>
                <c:formatCode>#,##0</c:formatCode>
                <c:ptCount val="7"/>
                <c:pt idx="0">
                  <c:v>709</c:v>
                </c:pt>
                <c:pt idx="1">
                  <c:v>730</c:v>
                </c:pt>
                <c:pt idx="2">
                  <c:v>688</c:v>
                </c:pt>
                <c:pt idx="3">
                  <c:v>703</c:v>
                </c:pt>
                <c:pt idx="4">
                  <c:v>651</c:v>
                </c:pt>
                <c:pt idx="5">
                  <c:v>741</c:v>
                </c:pt>
                <c:pt idx="6">
                  <c:v>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45-4720-83D5-E81B6155D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10.59'!$S$1</c:f>
              <c:strCache>
                <c:ptCount val="1"/>
                <c:pt idx="0">
                  <c:v>The Coorong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10.59'!$AB$15:$AB$33</c:f>
              <c:numCache>
                <c:formatCode>0.0%</c:formatCode>
                <c:ptCount val="19"/>
                <c:pt idx="0">
                  <c:v>0.21050130672368733</c:v>
                </c:pt>
                <c:pt idx="1">
                  <c:v>7.1275837491090524E-3</c:v>
                </c:pt>
                <c:pt idx="2">
                  <c:v>3.9676882870040391E-2</c:v>
                </c:pt>
                <c:pt idx="3">
                  <c:v>1.9006889997624139E-3</c:v>
                </c:pt>
                <c:pt idx="4">
                  <c:v>3.8964124495129482E-2</c:v>
                </c:pt>
                <c:pt idx="5">
                  <c:v>1.7343787122832025E-2</c:v>
                </c:pt>
                <c:pt idx="6">
                  <c:v>6.2247564742219055E-2</c:v>
                </c:pt>
                <c:pt idx="7">
                  <c:v>3.9914468995010693E-2</c:v>
                </c:pt>
                <c:pt idx="8">
                  <c:v>6.5811356616773578E-2</c:v>
                </c:pt>
                <c:pt idx="9">
                  <c:v>3.8013779995248278E-3</c:v>
                </c:pt>
                <c:pt idx="10">
                  <c:v>1.6868614872891423E-2</c:v>
                </c:pt>
                <c:pt idx="11">
                  <c:v>2.7797576621525304E-2</c:v>
                </c:pt>
                <c:pt idx="12">
                  <c:v>3.7063435495367072E-2</c:v>
                </c:pt>
                <c:pt idx="13">
                  <c:v>3.8964124495129482E-2</c:v>
                </c:pt>
                <c:pt idx="14">
                  <c:v>4.2290330244713709E-2</c:v>
                </c:pt>
                <c:pt idx="15">
                  <c:v>5.1318602993585177E-2</c:v>
                </c:pt>
                <c:pt idx="16">
                  <c:v>8.3630315989546206E-2</c:v>
                </c:pt>
                <c:pt idx="17">
                  <c:v>7.6027559990496556E-3</c:v>
                </c:pt>
                <c:pt idx="18">
                  <c:v>2.9460679496317414E-2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11-49EE-AA49-D40DBE84CF4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11-49EE-AA49-D40DBE84C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10.59'!$Z$44:$Z$60</c:f>
              <c:numCache>
                <c:formatCode>#,##0</c:formatCode>
                <c:ptCount val="17"/>
                <c:pt idx="0">
                  <c:v>12</c:v>
                </c:pt>
                <c:pt idx="1">
                  <c:v>55</c:v>
                </c:pt>
                <c:pt idx="2">
                  <c:v>161</c:v>
                </c:pt>
                <c:pt idx="3">
                  <c:v>162</c:v>
                </c:pt>
                <c:pt idx="4">
                  <c:v>191</c:v>
                </c:pt>
                <c:pt idx="5">
                  <c:v>179</c:v>
                </c:pt>
                <c:pt idx="6">
                  <c:v>163</c:v>
                </c:pt>
                <c:pt idx="7">
                  <c:v>149</c:v>
                </c:pt>
                <c:pt idx="8">
                  <c:v>202</c:v>
                </c:pt>
                <c:pt idx="9">
                  <c:v>199</c:v>
                </c:pt>
                <c:pt idx="10">
                  <c:v>248</c:v>
                </c:pt>
                <c:pt idx="11">
                  <c:v>165</c:v>
                </c:pt>
                <c:pt idx="12">
                  <c:v>117</c:v>
                </c:pt>
                <c:pt idx="13">
                  <c:v>55</c:v>
                </c:pt>
                <c:pt idx="14">
                  <c:v>28</c:v>
                </c:pt>
                <c:pt idx="15">
                  <c:v>4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B3-477E-A023-3E20B1BF6788}"/>
            </c:ext>
          </c:extLst>
        </c:ser>
        <c:ser>
          <c:idx val="1"/>
          <c:order val="1"/>
          <c:tx>
            <c:strRef>
              <c:f>'Table 10.59'!$S$62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10.59'!$Z$63:$Z$79</c:f>
              <c:numCache>
                <c:formatCode>#,##0</c:formatCode>
                <c:ptCount val="17"/>
                <c:pt idx="0">
                  <c:v>0</c:v>
                </c:pt>
                <c:pt idx="1">
                  <c:v>48</c:v>
                </c:pt>
                <c:pt idx="2">
                  <c:v>168</c:v>
                </c:pt>
                <c:pt idx="3">
                  <c:v>160</c:v>
                </c:pt>
                <c:pt idx="4">
                  <c:v>151</c:v>
                </c:pt>
                <c:pt idx="5">
                  <c:v>173</c:v>
                </c:pt>
                <c:pt idx="6">
                  <c:v>137</c:v>
                </c:pt>
                <c:pt idx="7">
                  <c:v>183</c:v>
                </c:pt>
                <c:pt idx="8">
                  <c:v>160</c:v>
                </c:pt>
                <c:pt idx="9">
                  <c:v>252</c:v>
                </c:pt>
                <c:pt idx="10">
                  <c:v>205</c:v>
                </c:pt>
                <c:pt idx="11">
                  <c:v>157</c:v>
                </c:pt>
                <c:pt idx="12">
                  <c:v>87</c:v>
                </c:pt>
                <c:pt idx="13">
                  <c:v>45</c:v>
                </c:pt>
                <c:pt idx="14">
                  <c:v>13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B3-477E-A023-3E20B1BF6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10.59'!$Z$83:$Z$90</c:f>
              <c:numCache>
                <c:formatCode>#,##0</c:formatCode>
                <c:ptCount val="8"/>
                <c:pt idx="0">
                  <c:v>168</c:v>
                </c:pt>
                <c:pt idx="1">
                  <c:v>47</c:v>
                </c:pt>
                <c:pt idx="2">
                  <c:v>187</c:v>
                </c:pt>
                <c:pt idx="3">
                  <c:v>37</c:v>
                </c:pt>
                <c:pt idx="4">
                  <c:v>16</c:v>
                </c:pt>
                <c:pt idx="5">
                  <c:v>49</c:v>
                </c:pt>
                <c:pt idx="6">
                  <c:v>170</c:v>
                </c:pt>
                <c:pt idx="7">
                  <c:v>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D5-443B-8788-B8C8EAE172B8}"/>
            </c:ext>
          </c:extLst>
        </c:ser>
        <c:ser>
          <c:idx val="1"/>
          <c:order val="1"/>
          <c:tx>
            <c:strRef>
              <c:f>'Table 10.59'!$S$92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10.59'!$Z$93:$Z$100</c:f>
              <c:numCache>
                <c:formatCode>#,##0</c:formatCode>
                <c:ptCount val="8"/>
                <c:pt idx="0">
                  <c:v>83</c:v>
                </c:pt>
                <c:pt idx="1">
                  <c:v>158</c:v>
                </c:pt>
                <c:pt idx="2">
                  <c:v>38</c:v>
                </c:pt>
                <c:pt idx="3">
                  <c:v>184</c:v>
                </c:pt>
                <c:pt idx="4">
                  <c:v>164</c:v>
                </c:pt>
                <c:pt idx="5">
                  <c:v>137</c:v>
                </c:pt>
                <c:pt idx="6">
                  <c:v>22</c:v>
                </c:pt>
                <c:pt idx="7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D5-443B-8788-B8C8EAE17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10.6'!$Z$83:$Z$90</c:f>
              <c:numCache>
                <c:formatCode>#,##0</c:formatCode>
                <c:ptCount val="8"/>
                <c:pt idx="0">
                  <c:v>756</c:v>
                </c:pt>
                <c:pt idx="1">
                  <c:v>700</c:v>
                </c:pt>
                <c:pt idx="2">
                  <c:v>1262</c:v>
                </c:pt>
                <c:pt idx="3">
                  <c:v>274</c:v>
                </c:pt>
                <c:pt idx="4">
                  <c:v>263</c:v>
                </c:pt>
                <c:pt idx="5">
                  <c:v>251</c:v>
                </c:pt>
                <c:pt idx="6">
                  <c:v>719</c:v>
                </c:pt>
                <c:pt idx="7">
                  <c:v>1414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CD-4E99-8977-0A961F7274D6}"/>
            </c:ext>
          </c:extLst>
        </c:ser>
        <c:ser>
          <c:idx val="1"/>
          <c:order val="1"/>
          <c:tx>
            <c:strRef>
              <c:f>'Table 10.6'!$S$92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10.6'!$Z$93:$Z$100</c:f>
              <c:numCache>
                <c:formatCode>#,##0</c:formatCode>
                <c:ptCount val="8"/>
                <c:pt idx="0">
                  <c:v>510</c:v>
                </c:pt>
                <c:pt idx="1">
                  <c:v>1110</c:v>
                </c:pt>
                <c:pt idx="2">
                  <c:v>271</c:v>
                </c:pt>
                <c:pt idx="3">
                  <c:v>914</c:v>
                </c:pt>
                <c:pt idx="4">
                  <c:v>1051</c:v>
                </c:pt>
                <c:pt idx="5">
                  <c:v>585</c:v>
                </c:pt>
                <c:pt idx="6">
                  <c:v>63</c:v>
                </c:pt>
                <c:pt idx="7">
                  <c:v>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CD-4E99-8977-0A961F727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10.59'!$S$1</c:f>
              <c:strCache>
                <c:ptCount val="1"/>
                <c:pt idx="0">
                  <c:v>The Coorong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10.59'!$T$8:$Z$8</c:f>
              <c:numCache>
                <c:formatCode>#,##0</c:formatCode>
                <c:ptCount val="7"/>
                <c:pt idx="0">
                  <c:v>25169.82</c:v>
                </c:pt>
                <c:pt idx="1">
                  <c:v>27279</c:v>
                </c:pt>
                <c:pt idx="2">
                  <c:v>26391.5</c:v>
                </c:pt>
                <c:pt idx="3">
                  <c:v>29830.86</c:v>
                </c:pt>
                <c:pt idx="4">
                  <c:v>31772</c:v>
                </c:pt>
                <c:pt idx="5">
                  <c:v>30150.3</c:v>
                </c:pt>
                <c:pt idx="6">
                  <c:v>28755.46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F6-4BA7-84E7-4319FCBBE82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F6-4BA7-84E7-4319FCBBE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10.60'!$U$4:$Y$4</c:f>
              <c:numCache>
                <c:formatCode>#,##0</c:formatCode>
                <c:ptCount val="5"/>
                <c:pt idx="0">
                  <c:v>1642</c:v>
                </c:pt>
                <c:pt idx="1">
                  <c:v>1660</c:v>
                </c:pt>
                <c:pt idx="2">
                  <c:v>1695</c:v>
                </c:pt>
                <c:pt idx="3">
                  <c:v>1522</c:v>
                </c:pt>
                <c:pt idx="4">
                  <c:v>1746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51-485F-B1AB-14611EF47D21}"/>
            </c:ext>
          </c:extLst>
        </c:ser>
        <c:ser>
          <c:idx val="1"/>
          <c:order val="1"/>
          <c:tx>
            <c:strRef>
              <c:f>'Table 10.60'!$S$7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10.60'!$U$7:$Y$7</c:f>
              <c:numCache>
                <c:formatCode>#,##0</c:formatCode>
                <c:ptCount val="5"/>
                <c:pt idx="0">
                  <c:v>1106</c:v>
                </c:pt>
                <c:pt idx="1">
                  <c:v>1122</c:v>
                </c:pt>
                <c:pt idx="2">
                  <c:v>1117</c:v>
                </c:pt>
                <c:pt idx="3">
                  <c:v>1048</c:v>
                </c:pt>
                <c:pt idx="4">
                  <c:v>1176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51-485F-B1AB-14611EF47D21}"/>
            </c:ext>
          </c:extLst>
        </c:ser>
        <c:ser>
          <c:idx val="2"/>
          <c:order val="2"/>
          <c:tx>
            <c:strRef>
              <c:f>'Table 10.60'!$S$11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10.60'!$U$11:$Y$11</c:f>
              <c:numCache>
                <c:formatCode>#,##0</c:formatCode>
                <c:ptCount val="5"/>
                <c:pt idx="0">
                  <c:v>1228</c:v>
                </c:pt>
                <c:pt idx="1">
                  <c:v>1251</c:v>
                </c:pt>
                <c:pt idx="2">
                  <c:v>1284</c:v>
                </c:pt>
                <c:pt idx="3">
                  <c:v>1143</c:v>
                </c:pt>
                <c:pt idx="4">
                  <c:v>1310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51-485F-B1AB-14611EF47D21}"/>
            </c:ext>
          </c:extLst>
        </c:ser>
        <c:ser>
          <c:idx val="3"/>
          <c:order val="3"/>
          <c:tx>
            <c:strRef>
              <c:f>'Table 10.60'!$S$12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10.60'!$U$12:$Y$12</c:f>
              <c:numCache>
                <c:formatCode>#,##0</c:formatCode>
                <c:ptCount val="5"/>
                <c:pt idx="0">
                  <c:v>409</c:v>
                </c:pt>
                <c:pt idx="1">
                  <c:v>415</c:v>
                </c:pt>
                <c:pt idx="2">
                  <c:v>406</c:v>
                </c:pt>
                <c:pt idx="3">
                  <c:v>383</c:v>
                </c:pt>
                <c:pt idx="4">
                  <c:v>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51-485F-B1AB-14611EF47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10.60'!$S$1</c:f>
              <c:strCache>
                <c:ptCount val="1"/>
                <c:pt idx="0">
                  <c:v>Tumby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10.60'!$AB$15:$AB$33</c:f>
              <c:numCache>
                <c:formatCode>0.0%</c:formatCode>
                <c:ptCount val="19"/>
                <c:pt idx="0">
                  <c:v>0.18153846153846154</c:v>
                </c:pt>
                <c:pt idx="1">
                  <c:v>1.4871794871794871E-2</c:v>
                </c:pt>
                <c:pt idx="2">
                  <c:v>4.41025641025641E-2</c:v>
                </c:pt>
                <c:pt idx="3">
                  <c:v>4.6153846153846158E-3</c:v>
                </c:pt>
                <c:pt idx="4">
                  <c:v>5.4358974358974362E-2</c:v>
                </c:pt>
                <c:pt idx="5">
                  <c:v>2.7179487179487181E-2</c:v>
                </c:pt>
                <c:pt idx="6">
                  <c:v>7.179487179487179E-2</c:v>
                </c:pt>
                <c:pt idx="7">
                  <c:v>4.1025641025641026E-2</c:v>
                </c:pt>
                <c:pt idx="8">
                  <c:v>5.4358974358974362E-2</c:v>
                </c:pt>
                <c:pt idx="9">
                  <c:v>0</c:v>
                </c:pt>
                <c:pt idx="10">
                  <c:v>2.7692307692307693E-2</c:v>
                </c:pt>
                <c:pt idx="11">
                  <c:v>8.7179487179487175E-3</c:v>
                </c:pt>
                <c:pt idx="12">
                  <c:v>1.8974358974358976E-2</c:v>
                </c:pt>
                <c:pt idx="13">
                  <c:v>2.8205128205128206E-2</c:v>
                </c:pt>
                <c:pt idx="14">
                  <c:v>3.487179487179487E-2</c:v>
                </c:pt>
                <c:pt idx="15">
                  <c:v>7.2820512820512814E-2</c:v>
                </c:pt>
                <c:pt idx="16">
                  <c:v>8.8717948717948719E-2</c:v>
                </c:pt>
                <c:pt idx="17">
                  <c:v>5.1282051282051282E-3</c:v>
                </c:pt>
                <c:pt idx="18">
                  <c:v>3.0256410256410255E-2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46-47F9-A07F-0B9A2215B57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46-47F9-A07F-0B9A2215B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10.60'!$Y$44:$Y$60</c:f>
              <c:numCache>
                <c:formatCode>#,##0</c:formatCode>
                <c:ptCount val="17"/>
                <c:pt idx="0">
                  <c:v>5</c:v>
                </c:pt>
                <c:pt idx="1">
                  <c:v>21</c:v>
                </c:pt>
                <c:pt idx="2">
                  <c:v>58</c:v>
                </c:pt>
                <c:pt idx="3">
                  <c:v>58</c:v>
                </c:pt>
                <c:pt idx="4">
                  <c:v>76</c:v>
                </c:pt>
                <c:pt idx="5">
                  <c:v>58</c:v>
                </c:pt>
                <c:pt idx="6">
                  <c:v>68</c:v>
                </c:pt>
                <c:pt idx="7">
                  <c:v>63</c:v>
                </c:pt>
                <c:pt idx="8">
                  <c:v>107</c:v>
                </c:pt>
                <c:pt idx="9">
                  <c:v>76</c:v>
                </c:pt>
                <c:pt idx="10">
                  <c:v>96</c:v>
                </c:pt>
                <c:pt idx="11">
                  <c:v>88</c:v>
                </c:pt>
                <c:pt idx="12">
                  <c:v>56</c:v>
                </c:pt>
                <c:pt idx="13">
                  <c:v>20</c:v>
                </c:pt>
                <c:pt idx="14">
                  <c:v>13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24-40DA-A846-162AC44A8855}"/>
            </c:ext>
          </c:extLst>
        </c:ser>
        <c:ser>
          <c:idx val="1"/>
          <c:order val="1"/>
          <c:tx>
            <c:strRef>
              <c:f>'Table 10.60'!$S$62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10.60'!$Y$63:$Y$79</c:f>
              <c:numCache>
                <c:formatCode>#,##0</c:formatCode>
                <c:ptCount val="17"/>
                <c:pt idx="0">
                  <c:v>5</c:v>
                </c:pt>
                <c:pt idx="1">
                  <c:v>26</c:v>
                </c:pt>
                <c:pt idx="2">
                  <c:v>66</c:v>
                </c:pt>
                <c:pt idx="3">
                  <c:v>60</c:v>
                </c:pt>
                <c:pt idx="4">
                  <c:v>79</c:v>
                </c:pt>
                <c:pt idx="5">
                  <c:v>71</c:v>
                </c:pt>
                <c:pt idx="6">
                  <c:v>61</c:v>
                </c:pt>
                <c:pt idx="7">
                  <c:v>79</c:v>
                </c:pt>
                <c:pt idx="8">
                  <c:v>106</c:v>
                </c:pt>
                <c:pt idx="9">
                  <c:v>78</c:v>
                </c:pt>
                <c:pt idx="10">
                  <c:v>100</c:v>
                </c:pt>
                <c:pt idx="11">
                  <c:v>80</c:v>
                </c:pt>
                <c:pt idx="12">
                  <c:v>29</c:v>
                </c:pt>
                <c:pt idx="13">
                  <c:v>19</c:v>
                </c:pt>
                <c:pt idx="14">
                  <c:v>15</c:v>
                </c:pt>
                <c:pt idx="15">
                  <c:v>0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24-40DA-A846-162AC44A8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10.60'!$Y$83:$Y$90</c:f>
              <c:numCache>
                <c:formatCode>#,##0</c:formatCode>
                <c:ptCount val="8"/>
                <c:pt idx="0">
                  <c:v>37</c:v>
                </c:pt>
                <c:pt idx="1">
                  <c:v>30</c:v>
                </c:pt>
                <c:pt idx="2">
                  <c:v>87</c:v>
                </c:pt>
                <c:pt idx="3">
                  <c:v>14</c:v>
                </c:pt>
                <c:pt idx="4">
                  <c:v>12</c:v>
                </c:pt>
                <c:pt idx="5">
                  <c:v>18</c:v>
                </c:pt>
                <c:pt idx="6">
                  <c:v>77</c:v>
                </c:pt>
                <c:pt idx="7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11-497A-885B-F0C4CDC50DE7}"/>
            </c:ext>
          </c:extLst>
        </c:ser>
        <c:ser>
          <c:idx val="1"/>
          <c:order val="1"/>
          <c:tx>
            <c:strRef>
              <c:f>'Table 10.60'!$S$92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10.60'!$Y$93:$Y$100</c:f>
              <c:numCache>
                <c:formatCode>#,##0</c:formatCode>
                <c:ptCount val="8"/>
                <c:pt idx="0">
                  <c:v>28</c:v>
                </c:pt>
                <c:pt idx="1">
                  <c:v>100</c:v>
                </c:pt>
                <c:pt idx="2">
                  <c:v>13</c:v>
                </c:pt>
                <c:pt idx="3">
                  <c:v>92</c:v>
                </c:pt>
                <c:pt idx="4">
                  <c:v>80</c:v>
                </c:pt>
                <c:pt idx="5">
                  <c:v>54</c:v>
                </c:pt>
                <c:pt idx="6">
                  <c:v>8</c:v>
                </c:pt>
                <c:pt idx="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11-497A-885B-F0C4CDC50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10.60'!$S$1</c:f>
              <c:strCache>
                <c:ptCount val="1"/>
                <c:pt idx="0">
                  <c:v>Tumby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10.60'!$U$8:$Y$8</c:f>
              <c:numCache>
                <c:formatCode>#,##0</c:formatCode>
                <c:ptCount val="5"/>
                <c:pt idx="0">
                  <c:v>26094</c:v>
                </c:pt>
                <c:pt idx="1">
                  <c:v>25145.5</c:v>
                </c:pt>
                <c:pt idx="2">
                  <c:v>25560.43</c:v>
                </c:pt>
                <c:pt idx="3">
                  <c:v>29765.58</c:v>
                </c:pt>
                <c:pt idx="4">
                  <c:v>27994.07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28-45BD-8045-AED94EFBAEE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28-45BD-8045-AED94EFBA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10.60'!$T$4:$Z$4</c:f>
              <c:numCache>
                <c:formatCode>#,##0</c:formatCode>
                <c:ptCount val="7"/>
                <c:pt idx="0">
                  <c:v>1649</c:v>
                </c:pt>
                <c:pt idx="1">
                  <c:v>1642</c:v>
                </c:pt>
                <c:pt idx="2">
                  <c:v>1660</c:v>
                </c:pt>
                <c:pt idx="3">
                  <c:v>1695</c:v>
                </c:pt>
                <c:pt idx="4">
                  <c:v>1522</c:v>
                </c:pt>
                <c:pt idx="5">
                  <c:v>1746</c:v>
                </c:pt>
                <c:pt idx="6">
                  <c:v>1946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D7-46DD-AEBE-ACE0FAEBE7D5}"/>
            </c:ext>
          </c:extLst>
        </c:ser>
        <c:ser>
          <c:idx val="1"/>
          <c:order val="1"/>
          <c:tx>
            <c:strRef>
              <c:f>'Table 10.60'!$S$7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10.60'!$T$7:$Z$7</c:f>
              <c:numCache>
                <c:formatCode>#,##0</c:formatCode>
                <c:ptCount val="7"/>
                <c:pt idx="0">
                  <c:v>1101</c:v>
                </c:pt>
                <c:pt idx="1">
                  <c:v>1106</c:v>
                </c:pt>
                <c:pt idx="2">
                  <c:v>1122</c:v>
                </c:pt>
                <c:pt idx="3">
                  <c:v>1117</c:v>
                </c:pt>
                <c:pt idx="4">
                  <c:v>1048</c:v>
                </c:pt>
                <c:pt idx="5">
                  <c:v>1176</c:v>
                </c:pt>
                <c:pt idx="6">
                  <c:v>1287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D7-46DD-AEBE-ACE0FAEBE7D5}"/>
            </c:ext>
          </c:extLst>
        </c:ser>
        <c:ser>
          <c:idx val="2"/>
          <c:order val="2"/>
          <c:tx>
            <c:strRef>
              <c:f>'Table 10.60'!$S$11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10.60'!$T$11:$Z$11</c:f>
              <c:numCache>
                <c:formatCode>#,##0</c:formatCode>
                <c:ptCount val="7"/>
                <c:pt idx="0">
                  <c:v>1233</c:v>
                </c:pt>
                <c:pt idx="1">
                  <c:v>1228</c:v>
                </c:pt>
                <c:pt idx="2">
                  <c:v>1251</c:v>
                </c:pt>
                <c:pt idx="3">
                  <c:v>1284</c:v>
                </c:pt>
                <c:pt idx="4">
                  <c:v>1143</c:v>
                </c:pt>
                <c:pt idx="5">
                  <c:v>1310</c:v>
                </c:pt>
                <c:pt idx="6">
                  <c:v>1436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D7-46DD-AEBE-ACE0FAEBE7D5}"/>
            </c:ext>
          </c:extLst>
        </c:ser>
        <c:ser>
          <c:idx val="3"/>
          <c:order val="3"/>
          <c:tx>
            <c:strRef>
              <c:f>'Table 10.60'!$S$12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10.60'!$T$12:$Z$12</c:f>
              <c:numCache>
                <c:formatCode>#,##0</c:formatCode>
                <c:ptCount val="7"/>
                <c:pt idx="0">
                  <c:v>412</c:v>
                </c:pt>
                <c:pt idx="1">
                  <c:v>409</c:v>
                </c:pt>
                <c:pt idx="2">
                  <c:v>415</c:v>
                </c:pt>
                <c:pt idx="3">
                  <c:v>406</c:v>
                </c:pt>
                <c:pt idx="4">
                  <c:v>383</c:v>
                </c:pt>
                <c:pt idx="5">
                  <c:v>436</c:v>
                </c:pt>
                <c:pt idx="6">
                  <c:v>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D7-46DD-AEBE-ACE0FAEBE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10.60'!$S$1</c:f>
              <c:strCache>
                <c:ptCount val="1"/>
                <c:pt idx="0">
                  <c:v>Tumby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10.60'!$AB$15:$AB$33</c:f>
              <c:numCache>
                <c:formatCode>0.0%</c:formatCode>
                <c:ptCount val="19"/>
                <c:pt idx="0">
                  <c:v>0.18153846153846154</c:v>
                </c:pt>
                <c:pt idx="1">
                  <c:v>1.4871794871794871E-2</c:v>
                </c:pt>
                <c:pt idx="2">
                  <c:v>4.41025641025641E-2</c:v>
                </c:pt>
                <c:pt idx="3">
                  <c:v>4.6153846153846158E-3</c:v>
                </c:pt>
                <c:pt idx="4">
                  <c:v>5.4358974358974362E-2</c:v>
                </c:pt>
                <c:pt idx="5">
                  <c:v>2.7179487179487181E-2</c:v>
                </c:pt>
                <c:pt idx="6">
                  <c:v>7.179487179487179E-2</c:v>
                </c:pt>
                <c:pt idx="7">
                  <c:v>4.1025641025641026E-2</c:v>
                </c:pt>
                <c:pt idx="8">
                  <c:v>5.4358974358974362E-2</c:v>
                </c:pt>
                <c:pt idx="9">
                  <c:v>0</c:v>
                </c:pt>
                <c:pt idx="10">
                  <c:v>2.7692307692307693E-2</c:v>
                </c:pt>
                <c:pt idx="11">
                  <c:v>8.7179487179487175E-3</c:v>
                </c:pt>
                <c:pt idx="12">
                  <c:v>1.8974358974358976E-2</c:v>
                </c:pt>
                <c:pt idx="13">
                  <c:v>2.8205128205128206E-2</c:v>
                </c:pt>
                <c:pt idx="14">
                  <c:v>3.487179487179487E-2</c:v>
                </c:pt>
                <c:pt idx="15">
                  <c:v>7.2820512820512814E-2</c:v>
                </c:pt>
                <c:pt idx="16">
                  <c:v>8.8717948717948719E-2</c:v>
                </c:pt>
                <c:pt idx="17">
                  <c:v>5.1282051282051282E-3</c:v>
                </c:pt>
                <c:pt idx="18">
                  <c:v>3.0256410256410255E-2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FB-4BDD-A8C3-5B3BE2767B8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FB-4BDD-A8C3-5B3BE2767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10.60'!$Z$44:$Z$60</c:f>
              <c:numCache>
                <c:formatCode>#,##0</c:formatCode>
                <c:ptCount val="17"/>
                <c:pt idx="0">
                  <c:v>0</c:v>
                </c:pt>
                <c:pt idx="1">
                  <c:v>19</c:v>
                </c:pt>
                <c:pt idx="2">
                  <c:v>56</c:v>
                </c:pt>
                <c:pt idx="3">
                  <c:v>61</c:v>
                </c:pt>
                <c:pt idx="4">
                  <c:v>75</c:v>
                </c:pt>
                <c:pt idx="5">
                  <c:v>70</c:v>
                </c:pt>
                <c:pt idx="6">
                  <c:v>66</c:v>
                </c:pt>
                <c:pt idx="7">
                  <c:v>70</c:v>
                </c:pt>
                <c:pt idx="8">
                  <c:v>116</c:v>
                </c:pt>
                <c:pt idx="9">
                  <c:v>99</c:v>
                </c:pt>
                <c:pt idx="10">
                  <c:v>96</c:v>
                </c:pt>
                <c:pt idx="11">
                  <c:v>107</c:v>
                </c:pt>
                <c:pt idx="12">
                  <c:v>57</c:v>
                </c:pt>
                <c:pt idx="13">
                  <c:v>15</c:v>
                </c:pt>
                <c:pt idx="14">
                  <c:v>15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6D-465D-935D-0D7868CA7C7A}"/>
            </c:ext>
          </c:extLst>
        </c:ser>
        <c:ser>
          <c:idx val="1"/>
          <c:order val="1"/>
          <c:tx>
            <c:strRef>
              <c:f>'Table 10.60'!$S$62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10.60'!$Z$63:$Z$79</c:f>
              <c:numCache>
                <c:formatCode>#,##0</c:formatCode>
                <c:ptCount val="17"/>
                <c:pt idx="0">
                  <c:v>0</c:v>
                </c:pt>
                <c:pt idx="1">
                  <c:v>18</c:v>
                </c:pt>
                <c:pt idx="2">
                  <c:v>68</c:v>
                </c:pt>
                <c:pt idx="3">
                  <c:v>60</c:v>
                </c:pt>
                <c:pt idx="4">
                  <c:v>71</c:v>
                </c:pt>
                <c:pt idx="5">
                  <c:v>78</c:v>
                </c:pt>
                <c:pt idx="6">
                  <c:v>69</c:v>
                </c:pt>
                <c:pt idx="7">
                  <c:v>74</c:v>
                </c:pt>
                <c:pt idx="8">
                  <c:v>112</c:v>
                </c:pt>
                <c:pt idx="9">
                  <c:v>94</c:v>
                </c:pt>
                <c:pt idx="10">
                  <c:v>102</c:v>
                </c:pt>
                <c:pt idx="11">
                  <c:v>100</c:v>
                </c:pt>
                <c:pt idx="12">
                  <c:v>26</c:v>
                </c:pt>
                <c:pt idx="13">
                  <c:v>17</c:v>
                </c:pt>
                <c:pt idx="14">
                  <c:v>14</c:v>
                </c:pt>
                <c:pt idx="15">
                  <c:v>5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6D-465D-935D-0D7868CA7C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10.60'!$Z$83:$Z$90</c:f>
              <c:numCache>
                <c:formatCode>#,##0</c:formatCode>
                <c:ptCount val="8"/>
                <c:pt idx="0">
                  <c:v>41</c:v>
                </c:pt>
                <c:pt idx="1">
                  <c:v>28</c:v>
                </c:pt>
                <c:pt idx="2">
                  <c:v>102</c:v>
                </c:pt>
                <c:pt idx="3">
                  <c:v>12</c:v>
                </c:pt>
                <c:pt idx="4">
                  <c:v>13</c:v>
                </c:pt>
                <c:pt idx="5">
                  <c:v>20</c:v>
                </c:pt>
                <c:pt idx="6">
                  <c:v>83</c:v>
                </c:pt>
                <c:pt idx="7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1D-4D32-9F2E-C1A5E63752DB}"/>
            </c:ext>
          </c:extLst>
        </c:ser>
        <c:ser>
          <c:idx val="1"/>
          <c:order val="1"/>
          <c:tx>
            <c:strRef>
              <c:f>'Table 10.60'!$S$92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10.60'!$Z$93:$Z$100</c:f>
              <c:numCache>
                <c:formatCode>#,##0</c:formatCode>
                <c:ptCount val="8"/>
                <c:pt idx="0">
                  <c:v>25</c:v>
                </c:pt>
                <c:pt idx="1">
                  <c:v>107</c:v>
                </c:pt>
                <c:pt idx="2">
                  <c:v>18</c:v>
                </c:pt>
                <c:pt idx="3">
                  <c:v>104</c:v>
                </c:pt>
                <c:pt idx="4">
                  <c:v>86</c:v>
                </c:pt>
                <c:pt idx="5">
                  <c:v>61</c:v>
                </c:pt>
                <c:pt idx="6">
                  <c:v>15</c:v>
                </c:pt>
                <c:pt idx="7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1D-4D32-9F2E-C1A5E6375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10.1'!$T$4:$Z$4</c:f>
              <c:numCache>
                <c:formatCode>#,##0</c:formatCode>
                <c:ptCount val="7"/>
                <c:pt idx="0">
                  <c:v>17084</c:v>
                </c:pt>
                <c:pt idx="1">
                  <c:v>17261</c:v>
                </c:pt>
                <c:pt idx="2">
                  <c:v>17217</c:v>
                </c:pt>
                <c:pt idx="3">
                  <c:v>16806</c:v>
                </c:pt>
                <c:pt idx="4">
                  <c:v>16688</c:v>
                </c:pt>
                <c:pt idx="5">
                  <c:v>16981</c:v>
                </c:pt>
                <c:pt idx="6">
                  <c:v>18657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FF-49AA-9D03-A35C9836A5A7}"/>
            </c:ext>
          </c:extLst>
        </c:ser>
        <c:ser>
          <c:idx val="1"/>
          <c:order val="1"/>
          <c:tx>
            <c:strRef>
              <c:f>'Table 10.1'!$S$7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10.1'!$T$7:$Z$7</c:f>
              <c:numCache>
                <c:formatCode>#,##0</c:formatCode>
                <c:ptCount val="7"/>
                <c:pt idx="0">
                  <c:v>11683</c:v>
                </c:pt>
                <c:pt idx="1">
                  <c:v>11759</c:v>
                </c:pt>
                <c:pt idx="2">
                  <c:v>11821</c:v>
                </c:pt>
                <c:pt idx="3">
                  <c:v>11694</c:v>
                </c:pt>
                <c:pt idx="4">
                  <c:v>11639</c:v>
                </c:pt>
                <c:pt idx="5">
                  <c:v>11746</c:v>
                </c:pt>
                <c:pt idx="6">
                  <c:v>12894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FF-49AA-9D03-A35C9836A5A7}"/>
            </c:ext>
          </c:extLst>
        </c:ser>
        <c:ser>
          <c:idx val="2"/>
          <c:order val="2"/>
          <c:tx>
            <c:strRef>
              <c:f>'Table 10.1'!$S$11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10.1'!$T$11:$Z$11</c:f>
              <c:numCache>
                <c:formatCode>#,##0</c:formatCode>
                <c:ptCount val="7"/>
                <c:pt idx="0">
                  <c:v>15312</c:v>
                </c:pt>
                <c:pt idx="1">
                  <c:v>15490</c:v>
                </c:pt>
                <c:pt idx="2">
                  <c:v>15526</c:v>
                </c:pt>
                <c:pt idx="3">
                  <c:v>15181</c:v>
                </c:pt>
                <c:pt idx="4">
                  <c:v>14814</c:v>
                </c:pt>
                <c:pt idx="5">
                  <c:v>15007</c:v>
                </c:pt>
                <c:pt idx="6">
                  <c:v>16597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FF-49AA-9D03-A35C9836A5A7}"/>
            </c:ext>
          </c:extLst>
        </c:ser>
        <c:ser>
          <c:idx val="3"/>
          <c:order val="3"/>
          <c:tx>
            <c:strRef>
              <c:f>'Table 10.1'!$S$12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10.1'!$T$12:$Z$12</c:f>
              <c:numCache>
                <c:formatCode>#,##0</c:formatCode>
                <c:ptCount val="7"/>
                <c:pt idx="0">
                  <c:v>1771</c:v>
                </c:pt>
                <c:pt idx="1">
                  <c:v>1774</c:v>
                </c:pt>
                <c:pt idx="2">
                  <c:v>1691</c:v>
                </c:pt>
                <c:pt idx="3">
                  <c:v>1625</c:v>
                </c:pt>
                <c:pt idx="4">
                  <c:v>1877</c:v>
                </c:pt>
                <c:pt idx="5">
                  <c:v>1974</c:v>
                </c:pt>
                <c:pt idx="6">
                  <c:v>2057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FF-49AA-9D03-A35C9836A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10.6'!$S$1</c:f>
              <c:strCache>
                <c:ptCount val="1"/>
                <c:pt idx="0">
                  <c:v>Barossa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10.6'!$T$8:$Z$8</c:f>
              <c:numCache>
                <c:formatCode>#,##0</c:formatCode>
                <c:ptCount val="7"/>
                <c:pt idx="0">
                  <c:v>37592.99</c:v>
                </c:pt>
                <c:pt idx="1">
                  <c:v>38671.81</c:v>
                </c:pt>
                <c:pt idx="2">
                  <c:v>37625.089999999997</c:v>
                </c:pt>
                <c:pt idx="3">
                  <c:v>40156.42</c:v>
                </c:pt>
                <c:pt idx="4">
                  <c:v>41536.57</c:v>
                </c:pt>
                <c:pt idx="5">
                  <c:v>41976.03</c:v>
                </c:pt>
                <c:pt idx="6">
                  <c:v>43233.35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62-44E7-A3E2-8963804DB63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62-44E7-A3E2-8963804DB6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10.60'!$S$1</c:f>
              <c:strCache>
                <c:ptCount val="1"/>
                <c:pt idx="0">
                  <c:v>Tumby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10.60'!$T$8:$Z$8</c:f>
              <c:numCache>
                <c:formatCode>#,##0</c:formatCode>
                <c:ptCount val="7"/>
                <c:pt idx="0">
                  <c:v>27358.03</c:v>
                </c:pt>
                <c:pt idx="1">
                  <c:v>26094</c:v>
                </c:pt>
                <c:pt idx="2">
                  <c:v>25145.5</c:v>
                </c:pt>
                <c:pt idx="3">
                  <c:v>25560.43</c:v>
                </c:pt>
                <c:pt idx="4">
                  <c:v>29765.58</c:v>
                </c:pt>
                <c:pt idx="5">
                  <c:v>27994.07</c:v>
                </c:pt>
                <c:pt idx="6">
                  <c:v>28416.5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48-49CB-B937-4A7C78574EB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48-49CB-B937-4A7C78574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10.61'!$U$4:$Y$4</c:f>
              <c:numCache>
                <c:formatCode>#,##0</c:formatCode>
                <c:ptCount val="5"/>
                <c:pt idx="0">
                  <c:v>31222</c:v>
                </c:pt>
                <c:pt idx="1">
                  <c:v>30891</c:v>
                </c:pt>
                <c:pt idx="2">
                  <c:v>30462</c:v>
                </c:pt>
                <c:pt idx="3">
                  <c:v>30426</c:v>
                </c:pt>
                <c:pt idx="4">
                  <c:v>30894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98-4E7A-B19B-EE53F8BB2376}"/>
            </c:ext>
          </c:extLst>
        </c:ser>
        <c:ser>
          <c:idx val="1"/>
          <c:order val="1"/>
          <c:tx>
            <c:strRef>
              <c:f>'Table 10.61'!$S$7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10.61'!$U$7:$Y$7</c:f>
              <c:numCache>
                <c:formatCode>#,##0</c:formatCode>
                <c:ptCount val="5"/>
                <c:pt idx="0">
                  <c:v>21896</c:v>
                </c:pt>
                <c:pt idx="1">
                  <c:v>21825</c:v>
                </c:pt>
                <c:pt idx="2">
                  <c:v>21639</c:v>
                </c:pt>
                <c:pt idx="3">
                  <c:v>21613</c:v>
                </c:pt>
                <c:pt idx="4">
                  <c:v>21670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98-4E7A-B19B-EE53F8BB2376}"/>
            </c:ext>
          </c:extLst>
        </c:ser>
        <c:ser>
          <c:idx val="2"/>
          <c:order val="2"/>
          <c:tx>
            <c:strRef>
              <c:f>'Table 10.61'!$S$11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10.61'!$U$11:$Y$11</c:f>
              <c:numCache>
                <c:formatCode>#,##0</c:formatCode>
                <c:ptCount val="5"/>
                <c:pt idx="0">
                  <c:v>27551</c:v>
                </c:pt>
                <c:pt idx="1">
                  <c:v>27286</c:v>
                </c:pt>
                <c:pt idx="2">
                  <c:v>26953</c:v>
                </c:pt>
                <c:pt idx="3">
                  <c:v>26708</c:v>
                </c:pt>
                <c:pt idx="4">
                  <c:v>27146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98-4E7A-B19B-EE53F8BB2376}"/>
            </c:ext>
          </c:extLst>
        </c:ser>
        <c:ser>
          <c:idx val="3"/>
          <c:order val="3"/>
          <c:tx>
            <c:strRef>
              <c:f>'Table 10.61'!$S$12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10.61'!$U$12:$Y$12</c:f>
              <c:numCache>
                <c:formatCode>#,##0</c:formatCode>
                <c:ptCount val="5"/>
                <c:pt idx="0">
                  <c:v>3672</c:v>
                </c:pt>
                <c:pt idx="1">
                  <c:v>3608</c:v>
                </c:pt>
                <c:pt idx="2">
                  <c:v>3507</c:v>
                </c:pt>
                <c:pt idx="3">
                  <c:v>3719</c:v>
                </c:pt>
                <c:pt idx="4">
                  <c:v>3748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098-4E7A-B19B-EE53F8BB2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10.61'!$S$1</c:f>
              <c:strCache>
                <c:ptCount val="1"/>
                <c:pt idx="0">
                  <c:v>Unley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10.61'!$AB$15:$AB$33</c:f>
              <c:numCache>
                <c:formatCode>0.0%</c:formatCode>
                <c:ptCount val="19"/>
                <c:pt idx="0">
                  <c:v>7.6814748431698887E-3</c:v>
                </c:pt>
                <c:pt idx="1">
                  <c:v>8.6736653437459992E-3</c:v>
                </c:pt>
                <c:pt idx="2">
                  <c:v>4.0903853539879659E-2</c:v>
                </c:pt>
                <c:pt idx="3">
                  <c:v>7.3294072461912683E-3</c:v>
                </c:pt>
                <c:pt idx="4">
                  <c:v>3.7831263602611701E-2</c:v>
                </c:pt>
                <c:pt idx="5">
                  <c:v>2.6629112789655615E-2</c:v>
                </c:pt>
                <c:pt idx="6">
                  <c:v>7.1021636154141601E-2</c:v>
                </c:pt>
                <c:pt idx="7">
                  <c:v>7.7038791447958013E-2</c:v>
                </c:pt>
                <c:pt idx="8">
                  <c:v>1.9011650236845475E-2</c:v>
                </c:pt>
                <c:pt idx="9">
                  <c:v>1.7443349123031623E-2</c:v>
                </c:pt>
                <c:pt idx="10">
                  <c:v>3.7255152989373957E-2</c:v>
                </c:pt>
                <c:pt idx="11">
                  <c:v>1.8787607220586353E-2</c:v>
                </c:pt>
                <c:pt idx="12">
                  <c:v>0.10606836512610421</c:v>
                </c:pt>
                <c:pt idx="13">
                  <c:v>7.2845986429394438E-2</c:v>
                </c:pt>
                <c:pt idx="14">
                  <c:v>6.7628984765074895E-2</c:v>
                </c:pt>
                <c:pt idx="15">
                  <c:v>0.12130329023172449</c:v>
                </c:pt>
                <c:pt idx="16">
                  <c:v>0.15807835104340034</c:v>
                </c:pt>
                <c:pt idx="17">
                  <c:v>2.3428498271668159E-2</c:v>
                </c:pt>
                <c:pt idx="18">
                  <c:v>2.8869542952246832E-2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E0-4B71-A635-124DED7ED43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E0-4B71-A635-124DED7ED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10.61'!$Y$44:$Y$60</c:f>
              <c:numCache>
                <c:formatCode>#,##0</c:formatCode>
                <c:ptCount val="17"/>
                <c:pt idx="0">
                  <c:v>13</c:v>
                </c:pt>
                <c:pt idx="1">
                  <c:v>137</c:v>
                </c:pt>
                <c:pt idx="2">
                  <c:v>752</c:v>
                </c:pt>
                <c:pt idx="3">
                  <c:v>1299</c:v>
                </c:pt>
                <c:pt idx="4">
                  <c:v>1840</c:v>
                </c:pt>
                <c:pt idx="5">
                  <c:v>1674</c:v>
                </c:pt>
                <c:pt idx="6">
                  <c:v>1514</c:v>
                </c:pt>
                <c:pt idx="7">
                  <c:v>1473</c:v>
                </c:pt>
                <c:pt idx="8">
                  <c:v>1440</c:v>
                </c:pt>
                <c:pt idx="9">
                  <c:v>1354</c:v>
                </c:pt>
                <c:pt idx="10">
                  <c:v>1147</c:v>
                </c:pt>
                <c:pt idx="11">
                  <c:v>973</c:v>
                </c:pt>
                <c:pt idx="12">
                  <c:v>653</c:v>
                </c:pt>
                <c:pt idx="13">
                  <c:v>304</c:v>
                </c:pt>
                <c:pt idx="14">
                  <c:v>119</c:v>
                </c:pt>
                <c:pt idx="15">
                  <c:v>59</c:v>
                </c:pt>
                <c:pt idx="16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00-498F-B4A4-78E5B0C13DF2}"/>
            </c:ext>
          </c:extLst>
        </c:ser>
        <c:ser>
          <c:idx val="1"/>
          <c:order val="1"/>
          <c:tx>
            <c:strRef>
              <c:f>'Table 10.61'!$S$62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10.61'!$Y$63:$Y$79</c:f>
              <c:numCache>
                <c:formatCode>#,##0</c:formatCode>
                <c:ptCount val="17"/>
                <c:pt idx="0">
                  <c:v>16</c:v>
                </c:pt>
                <c:pt idx="1">
                  <c:v>248</c:v>
                </c:pt>
                <c:pt idx="2">
                  <c:v>997</c:v>
                </c:pt>
                <c:pt idx="3">
                  <c:v>1655</c:v>
                </c:pt>
                <c:pt idx="4">
                  <c:v>2029</c:v>
                </c:pt>
                <c:pt idx="5">
                  <c:v>1738</c:v>
                </c:pt>
                <c:pt idx="6">
                  <c:v>1550</c:v>
                </c:pt>
                <c:pt idx="7">
                  <c:v>1516</c:v>
                </c:pt>
                <c:pt idx="8">
                  <c:v>1521</c:v>
                </c:pt>
                <c:pt idx="9">
                  <c:v>1506</c:v>
                </c:pt>
                <c:pt idx="10">
                  <c:v>1373</c:v>
                </c:pt>
                <c:pt idx="11">
                  <c:v>1025</c:v>
                </c:pt>
                <c:pt idx="12">
                  <c:v>551</c:v>
                </c:pt>
                <c:pt idx="13">
                  <c:v>189</c:v>
                </c:pt>
                <c:pt idx="14">
                  <c:v>80</c:v>
                </c:pt>
                <c:pt idx="15">
                  <c:v>34</c:v>
                </c:pt>
                <c:pt idx="16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0-498F-B4A4-78E5B0C13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10.61'!$Y$83:$Y$90</c:f>
              <c:numCache>
                <c:formatCode>#,##0</c:formatCode>
                <c:ptCount val="8"/>
                <c:pt idx="0">
                  <c:v>1646</c:v>
                </c:pt>
                <c:pt idx="1">
                  <c:v>2997</c:v>
                </c:pt>
                <c:pt idx="2">
                  <c:v>885</c:v>
                </c:pt>
                <c:pt idx="3">
                  <c:v>678</c:v>
                </c:pt>
                <c:pt idx="4">
                  <c:v>702</c:v>
                </c:pt>
                <c:pt idx="5">
                  <c:v>621</c:v>
                </c:pt>
                <c:pt idx="6">
                  <c:v>235</c:v>
                </c:pt>
                <c:pt idx="7">
                  <c:v>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4-41DC-A322-991CA4B7DD73}"/>
            </c:ext>
          </c:extLst>
        </c:ser>
        <c:ser>
          <c:idx val="1"/>
          <c:order val="1"/>
          <c:tx>
            <c:strRef>
              <c:f>'Table 10.61'!$S$92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10.61'!$Y$93:$Y$100</c:f>
              <c:numCache>
                <c:formatCode>#,##0</c:formatCode>
                <c:ptCount val="8"/>
                <c:pt idx="0">
                  <c:v>1065</c:v>
                </c:pt>
                <c:pt idx="1">
                  <c:v>3618</c:v>
                </c:pt>
                <c:pt idx="2">
                  <c:v>254</c:v>
                </c:pt>
                <c:pt idx="3">
                  <c:v>1151</c:v>
                </c:pt>
                <c:pt idx="4">
                  <c:v>1912</c:v>
                </c:pt>
                <c:pt idx="5">
                  <c:v>912</c:v>
                </c:pt>
                <c:pt idx="6">
                  <c:v>35</c:v>
                </c:pt>
                <c:pt idx="7">
                  <c:v>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B4-41DC-A322-991CA4B7D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10.61'!$S$1</c:f>
              <c:strCache>
                <c:ptCount val="1"/>
                <c:pt idx="0">
                  <c:v>Unley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10.61'!$U$8:$Y$8</c:f>
              <c:numCache>
                <c:formatCode>#,##0</c:formatCode>
                <c:ptCount val="5"/>
                <c:pt idx="0">
                  <c:v>40325.5</c:v>
                </c:pt>
                <c:pt idx="1">
                  <c:v>40959</c:v>
                </c:pt>
                <c:pt idx="2">
                  <c:v>42293</c:v>
                </c:pt>
                <c:pt idx="3">
                  <c:v>43822</c:v>
                </c:pt>
                <c:pt idx="4">
                  <c:v>44507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5D-4E8F-B185-CA44C095C99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5D-4E8F-B185-CA44C095C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10.61'!$T$4:$Z$4</c:f>
              <c:numCache>
                <c:formatCode>#,##0</c:formatCode>
                <c:ptCount val="7"/>
                <c:pt idx="0">
                  <c:v>31480</c:v>
                </c:pt>
                <c:pt idx="1">
                  <c:v>31222</c:v>
                </c:pt>
                <c:pt idx="2">
                  <c:v>30891</c:v>
                </c:pt>
                <c:pt idx="3">
                  <c:v>30462</c:v>
                </c:pt>
                <c:pt idx="4">
                  <c:v>30426</c:v>
                </c:pt>
                <c:pt idx="5">
                  <c:v>30894</c:v>
                </c:pt>
                <c:pt idx="6">
                  <c:v>31244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EC-405B-A5DA-2723712E50A4}"/>
            </c:ext>
          </c:extLst>
        </c:ser>
        <c:ser>
          <c:idx val="1"/>
          <c:order val="1"/>
          <c:tx>
            <c:strRef>
              <c:f>'Table 10.61'!$S$7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10.61'!$T$7:$Z$7</c:f>
              <c:numCache>
                <c:formatCode>#,##0</c:formatCode>
                <c:ptCount val="7"/>
                <c:pt idx="0">
                  <c:v>22137</c:v>
                </c:pt>
                <c:pt idx="1">
                  <c:v>21896</c:v>
                </c:pt>
                <c:pt idx="2">
                  <c:v>21825</c:v>
                </c:pt>
                <c:pt idx="3">
                  <c:v>21639</c:v>
                </c:pt>
                <c:pt idx="4">
                  <c:v>21613</c:v>
                </c:pt>
                <c:pt idx="5">
                  <c:v>21670</c:v>
                </c:pt>
                <c:pt idx="6">
                  <c:v>21833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EC-405B-A5DA-2723712E50A4}"/>
            </c:ext>
          </c:extLst>
        </c:ser>
        <c:ser>
          <c:idx val="2"/>
          <c:order val="2"/>
          <c:tx>
            <c:strRef>
              <c:f>'Table 10.61'!$S$11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10.61'!$T$11:$Z$11</c:f>
              <c:numCache>
                <c:formatCode>#,##0</c:formatCode>
                <c:ptCount val="7"/>
                <c:pt idx="0">
                  <c:v>27676</c:v>
                </c:pt>
                <c:pt idx="1">
                  <c:v>27551</c:v>
                </c:pt>
                <c:pt idx="2">
                  <c:v>27286</c:v>
                </c:pt>
                <c:pt idx="3">
                  <c:v>26953</c:v>
                </c:pt>
                <c:pt idx="4">
                  <c:v>26708</c:v>
                </c:pt>
                <c:pt idx="5">
                  <c:v>27146</c:v>
                </c:pt>
                <c:pt idx="6">
                  <c:v>27434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EC-405B-A5DA-2723712E50A4}"/>
            </c:ext>
          </c:extLst>
        </c:ser>
        <c:ser>
          <c:idx val="3"/>
          <c:order val="3"/>
          <c:tx>
            <c:strRef>
              <c:f>'Table 10.61'!$S$12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10.61'!$T$12:$Z$12</c:f>
              <c:numCache>
                <c:formatCode>#,##0</c:formatCode>
                <c:ptCount val="7"/>
                <c:pt idx="0">
                  <c:v>3803</c:v>
                </c:pt>
                <c:pt idx="1">
                  <c:v>3672</c:v>
                </c:pt>
                <c:pt idx="2">
                  <c:v>3608</c:v>
                </c:pt>
                <c:pt idx="3">
                  <c:v>3507</c:v>
                </c:pt>
                <c:pt idx="4">
                  <c:v>3719</c:v>
                </c:pt>
                <c:pt idx="5">
                  <c:v>3748</c:v>
                </c:pt>
                <c:pt idx="6">
                  <c:v>3809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EC-405B-A5DA-2723712E5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10.61'!$S$1</c:f>
              <c:strCache>
                <c:ptCount val="1"/>
                <c:pt idx="0">
                  <c:v>Unley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10.61'!$AB$15:$AB$33</c:f>
              <c:numCache>
                <c:formatCode>0.0%</c:formatCode>
                <c:ptCount val="19"/>
                <c:pt idx="0">
                  <c:v>7.6814748431698887E-3</c:v>
                </c:pt>
                <c:pt idx="1">
                  <c:v>8.6736653437459992E-3</c:v>
                </c:pt>
                <c:pt idx="2">
                  <c:v>4.0903853539879659E-2</c:v>
                </c:pt>
                <c:pt idx="3">
                  <c:v>7.3294072461912683E-3</c:v>
                </c:pt>
                <c:pt idx="4">
                  <c:v>3.7831263602611701E-2</c:v>
                </c:pt>
                <c:pt idx="5">
                  <c:v>2.6629112789655615E-2</c:v>
                </c:pt>
                <c:pt idx="6">
                  <c:v>7.1021636154141601E-2</c:v>
                </c:pt>
                <c:pt idx="7">
                  <c:v>7.7038791447958013E-2</c:v>
                </c:pt>
                <c:pt idx="8">
                  <c:v>1.9011650236845475E-2</c:v>
                </c:pt>
                <c:pt idx="9">
                  <c:v>1.7443349123031623E-2</c:v>
                </c:pt>
                <c:pt idx="10">
                  <c:v>3.7255152989373957E-2</c:v>
                </c:pt>
                <c:pt idx="11">
                  <c:v>1.8787607220586353E-2</c:v>
                </c:pt>
                <c:pt idx="12">
                  <c:v>0.10606836512610421</c:v>
                </c:pt>
                <c:pt idx="13">
                  <c:v>7.2845986429394438E-2</c:v>
                </c:pt>
                <c:pt idx="14">
                  <c:v>6.7628984765074895E-2</c:v>
                </c:pt>
                <c:pt idx="15">
                  <c:v>0.12130329023172449</c:v>
                </c:pt>
                <c:pt idx="16">
                  <c:v>0.15807835104340034</c:v>
                </c:pt>
                <c:pt idx="17">
                  <c:v>2.3428498271668159E-2</c:v>
                </c:pt>
                <c:pt idx="18">
                  <c:v>2.8869542952246832E-2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6C-4083-B30E-A370EA97C82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6C-4083-B30E-A370EA97C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10.61'!$Z$44:$Z$60</c:f>
              <c:numCache>
                <c:formatCode>#,##0</c:formatCode>
                <c:ptCount val="17"/>
                <c:pt idx="0">
                  <c:v>9</c:v>
                </c:pt>
                <c:pt idx="1">
                  <c:v>150</c:v>
                </c:pt>
                <c:pt idx="2">
                  <c:v>756</c:v>
                </c:pt>
                <c:pt idx="3">
                  <c:v>1352</c:v>
                </c:pt>
                <c:pt idx="4">
                  <c:v>1803</c:v>
                </c:pt>
                <c:pt idx="5">
                  <c:v>1635</c:v>
                </c:pt>
                <c:pt idx="6">
                  <c:v>1588</c:v>
                </c:pt>
                <c:pt idx="7">
                  <c:v>1554</c:v>
                </c:pt>
                <c:pt idx="8">
                  <c:v>1445</c:v>
                </c:pt>
                <c:pt idx="9">
                  <c:v>1374</c:v>
                </c:pt>
                <c:pt idx="10">
                  <c:v>1144</c:v>
                </c:pt>
                <c:pt idx="11">
                  <c:v>970</c:v>
                </c:pt>
                <c:pt idx="12">
                  <c:v>667</c:v>
                </c:pt>
                <c:pt idx="13">
                  <c:v>331</c:v>
                </c:pt>
                <c:pt idx="14">
                  <c:v>117</c:v>
                </c:pt>
                <c:pt idx="15">
                  <c:v>63</c:v>
                </c:pt>
                <c:pt idx="1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25-4FCC-8173-04CF4A939AC1}"/>
            </c:ext>
          </c:extLst>
        </c:ser>
        <c:ser>
          <c:idx val="1"/>
          <c:order val="1"/>
          <c:tx>
            <c:strRef>
              <c:f>'Table 10.61'!$S$62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10.61'!$Z$63:$Z$79</c:f>
              <c:numCache>
                <c:formatCode>#,##0</c:formatCode>
                <c:ptCount val="17"/>
                <c:pt idx="0">
                  <c:v>12</c:v>
                </c:pt>
                <c:pt idx="1">
                  <c:v>252</c:v>
                </c:pt>
                <c:pt idx="2">
                  <c:v>898</c:v>
                </c:pt>
                <c:pt idx="3">
                  <c:v>1671</c:v>
                </c:pt>
                <c:pt idx="4">
                  <c:v>2103</c:v>
                </c:pt>
                <c:pt idx="5">
                  <c:v>1802</c:v>
                </c:pt>
                <c:pt idx="6">
                  <c:v>1525</c:v>
                </c:pt>
                <c:pt idx="7">
                  <c:v>1582</c:v>
                </c:pt>
                <c:pt idx="8">
                  <c:v>1521</c:v>
                </c:pt>
                <c:pt idx="9">
                  <c:v>1470</c:v>
                </c:pt>
                <c:pt idx="10">
                  <c:v>1373</c:v>
                </c:pt>
                <c:pt idx="11">
                  <c:v>1041</c:v>
                </c:pt>
                <c:pt idx="12">
                  <c:v>551</c:v>
                </c:pt>
                <c:pt idx="13">
                  <c:v>245</c:v>
                </c:pt>
                <c:pt idx="14">
                  <c:v>89</c:v>
                </c:pt>
                <c:pt idx="15">
                  <c:v>42</c:v>
                </c:pt>
                <c:pt idx="16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25-4FCC-8173-04CF4A939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10.61'!$Z$83:$Z$90</c:f>
              <c:numCache>
                <c:formatCode>#,##0</c:formatCode>
                <c:ptCount val="8"/>
                <c:pt idx="0">
                  <c:v>1706</c:v>
                </c:pt>
                <c:pt idx="1">
                  <c:v>3038</c:v>
                </c:pt>
                <c:pt idx="2">
                  <c:v>893</c:v>
                </c:pt>
                <c:pt idx="3">
                  <c:v>670</c:v>
                </c:pt>
                <c:pt idx="4">
                  <c:v>710</c:v>
                </c:pt>
                <c:pt idx="5">
                  <c:v>636</c:v>
                </c:pt>
                <c:pt idx="6">
                  <c:v>238</c:v>
                </c:pt>
                <c:pt idx="7">
                  <c:v>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8E-4F39-B23E-65BFEF390C89}"/>
            </c:ext>
          </c:extLst>
        </c:ser>
        <c:ser>
          <c:idx val="1"/>
          <c:order val="1"/>
          <c:tx>
            <c:strRef>
              <c:f>'Table 10.61'!$S$92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10.61'!$Z$93:$Z$100</c:f>
              <c:numCache>
                <c:formatCode>#,##0</c:formatCode>
                <c:ptCount val="8"/>
                <c:pt idx="0">
                  <c:v>1097</c:v>
                </c:pt>
                <c:pt idx="1">
                  <c:v>3706</c:v>
                </c:pt>
                <c:pt idx="2">
                  <c:v>291</c:v>
                </c:pt>
                <c:pt idx="3">
                  <c:v>1207</c:v>
                </c:pt>
                <c:pt idx="4">
                  <c:v>1854</c:v>
                </c:pt>
                <c:pt idx="5">
                  <c:v>899</c:v>
                </c:pt>
                <c:pt idx="6">
                  <c:v>30</c:v>
                </c:pt>
                <c:pt idx="7">
                  <c:v>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8E-4F39-B23E-65BFEF390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10.7'!$U$4:$Y$4</c:f>
              <c:numCache>
                <c:formatCode>#,##0</c:formatCode>
                <c:ptCount val="5"/>
                <c:pt idx="0">
                  <c:v>1199</c:v>
                </c:pt>
                <c:pt idx="1">
                  <c:v>1251</c:v>
                </c:pt>
                <c:pt idx="2">
                  <c:v>1275</c:v>
                </c:pt>
                <c:pt idx="3">
                  <c:v>1153</c:v>
                </c:pt>
                <c:pt idx="4">
                  <c:v>1290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32-4248-A215-602A5A4BAC39}"/>
            </c:ext>
          </c:extLst>
        </c:ser>
        <c:ser>
          <c:idx val="1"/>
          <c:order val="1"/>
          <c:tx>
            <c:strRef>
              <c:f>'Table 10.7'!$S$7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10.7'!$U$7:$Y$7</c:f>
              <c:numCache>
                <c:formatCode>#,##0</c:formatCode>
                <c:ptCount val="5"/>
                <c:pt idx="0">
                  <c:v>869</c:v>
                </c:pt>
                <c:pt idx="1">
                  <c:v>902</c:v>
                </c:pt>
                <c:pt idx="2">
                  <c:v>921</c:v>
                </c:pt>
                <c:pt idx="3">
                  <c:v>870</c:v>
                </c:pt>
                <c:pt idx="4">
                  <c:v>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32-4248-A215-602A5A4BAC39}"/>
            </c:ext>
          </c:extLst>
        </c:ser>
        <c:ser>
          <c:idx val="2"/>
          <c:order val="2"/>
          <c:tx>
            <c:strRef>
              <c:f>'Table 10.7'!$S$11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10.7'!$U$11:$Y$11</c:f>
              <c:numCache>
                <c:formatCode>#,##0</c:formatCode>
                <c:ptCount val="5"/>
                <c:pt idx="0">
                  <c:v>915</c:v>
                </c:pt>
                <c:pt idx="1">
                  <c:v>941</c:v>
                </c:pt>
                <c:pt idx="2">
                  <c:v>951</c:v>
                </c:pt>
                <c:pt idx="3">
                  <c:v>868</c:v>
                </c:pt>
                <c:pt idx="4">
                  <c:v>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32-4248-A215-602A5A4BAC39}"/>
            </c:ext>
          </c:extLst>
        </c:ser>
        <c:ser>
          <c:idx val="3"/>
          <c:order val="3"/>
          <c:tx>
            <c:strRef>
              <c:f>'Table 10.7'!$S$12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10.7'!$U$12:$Y$12</c:f>
              <c:numCache>
                <c:formatCode>#,##0</c:formatCode>
                <c:ptCount val="5"/>
                <c:pt idx="0">
                  <c:v>282</c:v>
                </c:pt>
                <c:pt idx="1">
                  <c:v>311</c:v>
                </c:pt>
                <c:pt idx="2">
                  <c:v>326</c:v>
                </c:pt>
                <c:pt idx="3">
                  <c:v>280</c:v>
                </c:pt>
                <c:pt idx="4">
                  <c:v>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32-4248-A215-602A5A4BA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10.61'!$S$1</c:f>
              <c:strCache>
                <c:ptCount val="1"/>
                <c:pt idx="0">
                  <c:v>Unley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10.61'!$T$8:$Z$8</c:f>
              <c:numCache>
                <c:formatCode>#,##0</c:formatCode>
                <c:ptCount val="7"/>
                <c:pt idx="0">
                  <c:v>38925</c:v>
                </c:pt>
                <c:pt idx="1">
                  <c:v>40325.5</c:v>
                </c:pt>
                <c:pt idx="2">
                  <c:v>40959</c:v>
                </c:pt>
                <c:pt idx="3">
                  <c:v>42293</c:v>
                </c:pt>
                <c:pt idx="4">
                  <c:v>43822</c:v>
                </c:pt>
                <c:pt idx="5">
                  <c:v>44507</c:v>
                </c:pt>
                <c:pt idx="6">
                  <c:v>46051.71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EF-4818-B0DF-A7957648275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10.61'!$T$2:$Z$2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EF-4818-B0DF-A79576482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10.62'!$U$4:$Y$4</c:f>
              <c:numCache>
                <c:formatCode>#,##0</c:formatCode>
                <c:ptCount val="5"/>
                <c:pt idx="0">
                  <c:v>7605</c:v>
                </c:pt>
                <c:pt idx="1">
                  <c:v>7945</c:v>
                </c:pt>
                <c:pt idx="2">
                  <c:v>7851</c:v>
                </c:pt>
                <c:pt idx="3">
                  <c:v>7527</c:v>
                </c:pt>
                <c:pt idx="4">
                  <c:v>7869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14-4CEA-82CD-0C8564C8AEF7}"/>
            </c:ext>
          </c:extLst>
        </c:ser>
        <c:ser>
          <c:idx val="1"/>
          <c:order val="1"/>
          <c:tx>
            <c:strRef>
              <c:f>'Table 10.62'!$S$7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10.62'!$U$7:$Y$7</c:f>
              <c:numCache>
                <c:formatCode>#,##0</c:formatCode>
                <c:ptCount val="5"/>
                <c:pt idx="0">
                  <c:v>5644</c:v>
                </c:pt>
                <c:pt idx="1">
                  <c:v>5788</c:v>
                </c:pt>
                <c:pt idx="2">
                  <c:v>5713</c:v>
                </c:pt>
                <c:pt idx="3">
                  <c:v>5706</c:v>
                </c:pt>
                <c:pt idx="4">
                  <c:v>5897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14-4CEA-82CD-0C8564C8AEF7}"/>
            </c:ext>
          </c:extLst>
        </c:ser>
        <c:ser>
          <c:idx val="2"/>
          <c:order val="2"/>
          <c:tx>
            <c:strRef>
              <c:f>'Table 10.62'!$S$11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10.62'!$U$11:$Y$11</c:f>
              <c:numCache>
                <c:formatCode>#,##0</c:formatCode>
                <c:ptCount val="5"/>
                <c:pt idx="0">
                  <c:v>6315</c:v>
                </c:pt>
                <c:pt idx="1">
                  <c:v>6621</c:v>
                </c:pt>
                <c:pt idx="2">
                  <c:v>6597</c:v>
                </c:pt>
                <c:pt idx="3">
                  <c:v>6238</c:v>
                </c:pt>
                <c:pt idx="4">
                  <c:v>6495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14-4CEA-82CD-0C8564C8AEF7}"/>
            </c:ext>
          </c:extLst>
        </c:ser>
        <c:ser>
          <c:idx val="3"/>
          <c:order val="3"/>
          <c:tx>
            <c:strRef>
              <c:f>'Table 10.62'!$S$12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10.62'!$U$12:$Y$12</c:f>
              <c:numCache>
                <c:formatCode>#,##0</c:formatCode>
                <c:ptCount val="5"/>
                <c:pt idx="0">
                  <c:v>1295</c:v>
                </c:pt>
                <c:pt idx="1">
                  <c:v>1327</c:v>
                </c:pt>
                <c:pt idx="2">
                  <c:v>1259</c:v>
                </c:pt>
                <c:pt idx="3">
                  <c:v>1291</c:v>
                </c:pt>
                <c:pt idx="4">
                  <c:v>1374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14-4CEA-82CD-0C8564C8A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10.62'!$S$1</c:f>
              <c:strCache>
                <c:ptCount val="1"/>
                <c:pt idx="0">
                  <c:v>Victor Harbor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10.62'!$AB$15:$AB$33</c:f>
              <c:numCache>
                <c:formatCode>0.0%</c:formatCode>
                <c:ptCount val="19"/>
                <c:pt idx="0">
                  <c:v>3.002450980392157E-2</c:v>
                </c:pt>
                <c:pt idx="1">
                  <c:v>1.2009803921568628E-2</c:v>
                </c:pt>
                <c:pt idx="2">
                  <c:v>3.7867647058823527E-2</c:v>
                </c:pt>
                <c:pt idx="3">
                  <c:v>9.6813725490196081E-3</c:v>
                </c:pt>
                <c:pt idx="4">
                  <c:v>7.5612745098039211E-2</c:v>
                </c:pt>
                <c:pt idx="5">
                  <c:v>1.6789215686274509E-2</c:v>
                </c:pt>
                <c:pt idx="6">
                  <c:v>0.10526960784313726</c:v>
                </c:pt>
                <c:pt idx="7">
                  <c:v>0.11066176470588235</c:v>
                </c:pt>
                <c:pt idx="8">
                  <c:v>2.3406862745098039E-2</c:v>
                </c:pt>
                <c:pt idx="9">
                  <c:v>7.3529411764705881E-3</c:v>
                </c:pt>
                <c:pt idx="10">
                  <c:v>3.4068627450980389E-2</c:v>
                </c:pt>
                <c:pt idx="11">
                  <c:v>1.8627450980392157E-2</c:v>
                </c:pt>
                <c:pt idx="12">
                  <c:v>4.1789215686274507E-2</c:v>
                </c:pt>
                <c:pt idx="13">
                  <c:v>7.2549019607843143E-2</c:v>
                </c:pt>
                <c:pt idx="14">
                  <c:v>4.6936274509803921E-2</c:v>
                </c:pt>
                <c:pt idx="15">
                  <c:v>7.7696078431372551E-2</c:v>
                </c:pt>
                <c:pt idx="16">
                  <c:v>0.14607843137254903</c:v>
                </c:pt>
                <c:pt idx="17">
                  <c:v>1.4583333333333334E-2</c:v>
                </c:pt>
                <c:pt idx="18">
                  <c:v>3.8112745098039219E-2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FA-4FF0-BC53-2D057BB3860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FA-4FF0-BC53-2D057BB38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10.62'!$Y$44:$Y$60</c:f>
              <c:numCache>
                <c:formatCode>#,##0</c:formatCode>
                <c:ptCount val="17"/>
                <c:pt idx="0">
                  <c:v>7</c:v>
                </c:pt>
                <c:pt idx="1">
                  <c:v>110</c:v>
                </c:pt>
                <c:pt idx="2">
                  <c:v>238</c:v>
                </c:pt>
                <c:pt idx="3">
                  <c:v>312</c:v>
                </c:pt>
                <c:pt idx="4">
                  <c:v>350</c:v>
                </c:pt>
                <c:pt idx="5">
                  <c:v>346</c:v>
                </c:pt>
                <c:pt idx="6">
                  <c:v>310</c:v>
                </c:pt>
                <c:pt idx="7">
                  <c:v>331</c:v>
                </c:pt>
                <c:pt idx="8">
                  <c:v>373</c:v>
                </c:pt>
                <c:pt idx="9">
                  <c:v>343</c:v>
                </c:pt>
                <c:pt idx="10">
                  <c:v>404</c:v>
                </c:pt>
                <c:pt idx="11">
                  <c:v>357</c:v>
                </c:pt>
                <c:pt idx="12">
                  <c:v>265</c:v>
                </c:pt>
                <c:pt idx="13">
                  <c:v>123</c:v>
                </c:pt>
                <c:pt idx="14">
                  <c:v>56</c:v>
                </c:pt>
                <c:pt idx="15">
                  <c:v>28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4-4E57-8BA5-79180694CDD0}"/>
            </c:ext>
          </c:extLst>
        </c:ser>
        <c:ser>
          <c:idx val="1"/>
          <c:order val="1"/>
          <c:tx>
            <c:strRef>
              <c:f>'Table 10.62'!$S$62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10.62'!$Y$63:$Y$79</c:f>
              <c:numCache>
                <c:formatCode>#,##0</c:formatCode>
                <c:ptCount val="17"/>
                <c:pt idx="0">
                  <c:v>8</c:v>
                </c:pt>
                <c:pt idx="1">
                  <c:v>125</c:v>
                </c:pt>
                <c:pt idx="2">
                  <c:v>213</c:v>
                </c:pt>
                <c:pt idx="3">
                  <c:v>241</c:v>
                </c:pt>
                <c:pt idx="4">
                  <c:v>261</c:v>
                </c:pt>
                <c:pt idx="5">
                  <c:v>293</c:v>
                </c:pt>
                <c:pt idx="6">
                  <c:v>310</c:v>
                </c:pt>
                <c:pt idx="7">
                  <c:v>334</c:v>
                </c:pt>
                <c:pt idx="8">
                  <c:v>440</c:v>
                </c:pt>
                <c:pt idx="9">
                  <c:v>417</c:v>
                </c:pt>
                <c:pt idx="10">
                  <c:v>507</c:v>
                </c:pt>
                <c:pt idx="11">
                  <c:v>356</c:v>
                </c:pt>
                <c:pt idx="12">
                  <c:v>196</c:v>
                </c:pt>
                <c:pt idx="13">
                  <c:v>87</c:v>
                </c:pt>
                <c:pt idx="14">
                  <c:v>70</c:v>
                </c:pt>
                <c:pt idx="15">
                  <c:v>34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94-4E57-8BA5-79180694C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10.62'!$Y$83:$Y$90</c:f>
              <c:numCache>
                <c:formatCode>#,##0</c:formatCode>
                <c:ptCount val="8"/>
                <c:pt idx="0">
                  <c:v>265</c:v>
                </c:pt>
                <c:pt idx="1">
                  <c:v>274</c:v>
                </c:pt>
                <c:pt idx="2">
                  <c:v>426</c:v>
                </c:pt>
                <c:pt idx="3">
                  <c:v>203</c:v>
                </c:pt>
                <c:pt idx="4">
                  <c:v>90</c:v>
                </c:pt>
                <c:pt idx="5">
                  <c:v>197</c:v>
                </c:pt>
                <c:pt idx="6">
                  <c:v>241</c:v>
                </c:pt>
                <c:pt idx="7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AD-4F5A-A7C5-E716651B8280}"/>
            </c:ext>
          </c:extLst>
        </c:ser>
        <c:ser>
          <c:idx val="1"/>
          <c:order val="1"/>
          <c:tx>
            <c:strRef>
              <c:f>'Table 10.62'!$S$92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10.62'!$Y$93:$Y$100</c:f>
              <c:numCache>
                <c:formatCode>#,##0</c:formatCode>
                <c:ptCount val="8"/>
                <c:pt idx="0">
                  <c:v>178</c:v>
                </c:pt>
                <c:pt idx="1">
                  <c:v>468</c:v>
                </c:pt>
                <c:pt idx="2">
                  <c:v>78</c:v>
                </c:pt>
                <c:pt idx="3">
                  <c:v>530</c:v>
                </c:pt>
                <c:pt idx="4">
                  <c:v>431</c:v>
                </c:pt>
                <c:pt idx="5">
                  <c:v>348</c:v>
                </c:pt>
                <c:pt idx="6">
                  <c:v>10</c:v>
                </c:pt>
                <c:pt idx="7">
                  <c:v>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AD-4F5A-A7C5-E716651B8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10.62'!$S$1</c:f>
              <c:strCache>
                <c:ptCount val="1"/>
                <c:pt idx="0">
                  <c:v>Victor Harbor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10.62'!$U$8:$Y$8</c:f>
              <c:numCache>
                <c:formatCode>#,##0</c:formatCode>
                <c:ptCount val="5"/>
                <c:pt idx="0">
                  <c:v>28271.25</c:v>
                </c:pt>
                <c:pt idx="1">
                  <c:v>27491</c:v>
                </c:pt>
                <c:pt idx="2">
                  <c:v>26730.28</c:v>
                </c:pt>
                <c:pt idx="3">
                  <c:v>30631</c:v>
                </c:pt>
                <c:pt idx="4">
                  <c:v>31434.78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8C-4B34-82B0-246ABD84AAA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8C-4B34-82B0-246ABD84A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10.62'!$T$4:$Z$4</c:f>
              <c:numCache>
                <c:formatCode>#,##0</c:formatCode>
                <c:ptCount val="7"/>
                <c:pt idx="0">
                  <c:v>7441</c:v>
                </c:pt>
                <c:pt idx="1">
                  <c:v>7605</c:v>
                </c:pt>
                <c:pt idx="2">
                  <c:v>7945</c:v>
                </c:pt>
                <c:pt idx="3">
                  <c:v>7851</c:v>
                </c:pt>
                <c:pt idx="4">
                  <c:v>7527</c:v>
                </c:pt>
                <c:pt idx="5">
                  <c:v>7869</c:v>
                </c:pt>
                <c:pt idx="6">
                  <c:v>8160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DB-442F-B558-6357C72617C8}"/>
            </c:ext>
          </c:extLst>
        </c:ser>
        <c:ser>
          <c:idx val="1"/>
          <c:order val="1"/>
          <c:tx>
            <c:strRef>
              <c:f>'Table 10.62'!$S$7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10.62'!$T$7:$Z$7</c:f>
              <c:numCache>
                <c:formatCode>#,##0</c:formatCode>
                <c:ptCount val="7"/>
                <c:pt idx="0">
                  <c:v>5550</c:v>
                </c:pt>
                <c:pt idx="1">
                  <c:v>5644</c:v>
                </c:pt>
                <c:pt idx="2">
                  <c:v>5788</c:v>
                </c:pt>
                <c:pt idx="3">
                  <c:v>5713</c:v>
                </c:pt>
                <c:pt idx="4">
                  <c:v>5706</c:v>
                </c:pt>
                <c:pt idx="5">
                  <c:v>5897</c:v>
                </c:pt>
                <c:pt idx="6">
                  <c:v>6082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DB-442F-B558-6357C72617C8}"/>
            </c:ext>
          </c:extLst>
        </c:ser>
        <c:ser>
          <c:idx val="2"/>
          <c:order val="2"/>
          <c:tx>
            <c:strRef>
              <c:f>'Table 10.62'!$S$11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10.62'!$T$11:$Z$11</c:f>
              <c:numCache>
                <c:formatCode>#,##0</c:formatCode>
                <c:ptCount val="7"/>
                <c:pt idx="0">
                  <c:v>6147</c:v>
                </c:pt>
                <c:pt idx="1">
                  <c:v>6315</c:v>
                </c:pt>
                <c:pt idx="2">
                  <c:v>6621</c:v>
                </c:pt>
                <c:pt idx="3">
                  <c:v>6597</c:v>
                </c:pt>
                <c:pt idx="4">
                  <c:v>6238</c:v>
                </c:pt>
                <c:pt idx="5">
                  <c:v>6495</c:v>
                </c:pt>
                <c:pt idx="6">
                  <c:v>6737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DB-442F-B558-6357C72617C8}"/>
            </c:ext>
          </c:extLst>
        </c:ser>
        <c:ser>
          <c:idx val="3"/>
          <c:order val="3"/>
          <c:tx>
            <c:strRef>
              <c:f>'Table 10.62'!$S$12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10.62'!$T$12:$Z$12</c:f>
              <c:numCache>
                <c:formatCode>#,##0</c:formatCode>
                <c:ptCount val="7"/>
                <c:pt idx="0">
                  <c:v>1296</c:v>
                </c:pt>
                <c:pt idx="1">
                  <c:v>1295</c:v>
                </c:pt>
                <c:pt idx="2">
                  <c:v>1327</c:v>
                </c:pt>
                <c:pt idx="3">
                  <c:v>1259</c:v>
                </c:pt>
                <c:pt idx="4">
                  <c:v>1291</c:v>
                </c:pt>
                <c:pt idx="5">
                  <c:v>1374</c:v>
                </c:pt>
                <c:pt idx="6">
                  <c:v>1427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DB-442F-B558-6357C7261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10.62'!$S$1</c:f>
              <c:strCache>
                <c:ptCount val="1"/>
                <c:pt idx="0">
                  <c:v>Victor Harbor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10.62'!$AB$15:$AB$33</c:f>
              <c:numCache>
                <c:formatCode>0.0%</c:formatCode>
                <c:ptCount val="19"/>
                <c:pt idx="0">
                  <c:v>3.002450980392157E-2</c:v>
                </c:pt>
                <c:pt idx="1">
                  <c:v>1.2009803921568628E-2</c:v>
                </c:pt>
                <c:pt idx="2">
                  <c:v>3.7867647058823527E-2</c:v>
                </c:pt>
                <c:pt idx="3">
                  <c:v>9.6813725490196081E-3</c:v>
                </c:pt>
                <c:pt idx="4">
                  <c:v>7.5612745098039211E-2</c:v>
                </c:pt>
                <c:pt idx="5">
                  <c:v>1.6789215686274509E-2</c:v>
                </c:pt>
                <c:pt idx="6">
                  <c:v>0.10526960784313726</c:v>
                </c:pt>
                <c:pt idx="7">
                  <c:v>0.11066176470588235</c:v>
                </c:pt>
                <c:pt idx="8">
                  <c:v>2.3406862745098039E-2</c:v>
                </c:pt>
                <c:pt idx="9">
                  <c:v>7.3529411764705881E-3</c:v>
                </c:pt>
                <c:pt idx="10">
                  <c:v>3.4068627450980389E-2</c:v>
                </c:pt>
                <c:pt idx="11">
                  <c:v>1.8627450980392157E-2</c:v>
                </c:pt>
                <c:pt idx="12">
                  <c:v>4.1789215686274507E-2</c:v>
                </c:pt>
                <c:pt idx="13">
                  <c:v>7.2549019607843143E-2</c:v>
                </c:pt>
                <c:pt idx="14">
                  <c:v>4.6936274509803921E-2</c:v>
                </c:pt>
                <c:pt idx="15">
                  <c:v>7.7696078431372551E-2</c:v>
                </c:pt>
                <c:pt idx="16">
                  <c:v>0.14607843137254903</c:v>
                </c:pt>
                <c:pt idx="17">
                  <c:v>1.4583333333333334E-2</c:v>
                </c:pt>
                <c:pt idx="18">
                  <c:v>3.8112745098039219E-2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8F-448B-A678-C54A4E0D60C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8F-448B-A678-C54A4E0D6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10.62'!$Z$44:$Z$60</c:f>
              <c:numCache>
                <c:formatCode>#,##0</c:formatCode>
                <c:ptCount val="17"/>
                <c:pt idx="0">
                  <c:v>3</c:v>
                </c:pt>
                <c:pt idx="1">
                  <c:v>115</c:v>
                </c:pt>
                <c:pt idx="2">
                  <c:v>221</c:v>
                </c:pt>
                <c:pt idx="3">
                  <c:v>323</c:v>
                </c:pt>
                <c:pt idx="4">
                  <c:v>367</c:v>
                </c:pt>
                <c:pt idx="5">
                  <c:v>322</c:v>
                </c:pt>
                <c:pt idx="6">
                  <c:v>302</c:v>
                </c:pt>
                <c:pt idx="7">
                  <c:v>353</c:v>
                </c:pt>
                <c:pt idx="8">
                  <c:v>391</c:v>
                </c:pt>
                <c:pt idx="9">
                  <c:v>342</c:v>
                </c:pt>
                <c:pt idx="10">
                  <c:v>409</c:v>
                </c:pt>
                <c:pt idx="11">
                  <c:v>389</c:v>
                </c:pt>
                <c:pt idx="12">
                  <c:v>250</c:v>
                </c:pt>
                <c:pt idx="13">
                  <c:v>146</c:v>
                </c:pt>
                <c:pt idx="14">
                  <c:v>58</c:v>
                </c:pt>
                <c:pt idx="15">
                  <c:v>36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34-454A-9E16-EB9DA8CBD37F}"/>
            </c:ext>
          </c:extLst>
        </c:ser>
        <c:ser>
          <c:idx val="1"/>
          <c:order val="1"/>
          <c:tx>
            <c:strRef>
              <c:f>'Table 10.62'!$S$62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10.62'!$Z$63:$Z$79</c:f>
              <c:numCache>
                <c:formatCode>#,##0</c:formatCode>
                <c:ptCount val="17"/>
                <c:pt idx="0">
                  <c:v>10</c:v>
                </c:pt>
                <c:pt idx="1">
                  <c:v>121</c:v>
                </c:pt>
                <c:pt idx="2">
                  <c:v>263</c:v>
                </c:pt>
                <c:pt idx="3">
                  <c:v>271</c:v>
                </c:pt>
                <c:pt idx="4">
                  <c:v>265</c:v>
                </c:pt>
                <c:pt idx="5">
                  <c:v>301</c:v>
                </c:pt>
                <c:pt idx="6">
                  <c:v>298</c:v>
                </c:pt>
                <c:pt idx="7">
                  <c:v>362</c:v>
                </c:pt>
                <c:pt idx="8">
                  <c:v>493</c:v>
                </c:pt>
                <c:pt idx="9">
                  <c:v>426</c:v>
                </c:pt>
                <c:pt idx="10">
                  <c:v>505</c:v>
                </c:pt>
                <c:pt idx="11">
                  <c:v>418</c:v>
                </c:pt>
                <c:pt idx="12">
                  <c:v>186</c:v>
                </c:pt>
                <c:pt idx="13">
                  <c:v>90</c:v>
                </c:pt>
                <c:pt idx="14">
                  <c:v>62</c:v>
                </c:pt>
                <c:pt idx="15">
                  <c:v>43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34-454A-9E16-EB9DA8CBD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10.62'!$Z$83:$Z$90</c:f>
              <c:numCache>
                <c:formatCode>#,##0</c:formatCode>
                <c:ptCount val="8"/>
                <c:pt idx="0">
                  <c:v>291</c:v>
                </c:pt>
                <c:pt idx="1">
                  <c:v>292</c:v>
                </c:pt>
                <c:pt idx="2">
                  <c:v>445</c:v>
                </c:pt>
                <c:pt idx="3">
                  <c:v>216</c:v>
                </c:pt>
                <c:pt idx="4">
                  <c:v>74</c:v>
                </c:pt>
                <c:pt idx="5">
                  <c:v>192</c:v>
                </c:pt>
                <c:pt idx="6">
                  <c:v>251</c:v>
                </c:pt>
                <c:pt idx="7">
                  <c:v>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C4-45F5-9334-83847118AD79}"/>
            </c:ext>
          </c:extLst>
        </c:ser>
        <c:ser>
          <c:idx val="1"/>
          <c:order val="1"/>
          <c:tx>
            <c:strRef>
              <c:f>'Table 10.62'!$S$92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10.62'!$Z$93:$Z$100</c:f>
              <c:numCache>
                <c:formatCode>#,##0</c:formatCode>
                <c:ptCount val="8"/>
                <c:pt idx="0">
                  <c:v>200</c:v>
                </c:pt>
                <c:pt idx="1">
                  <c:v>506</c:v>
                </c:pt>
                <c:pt idx="2">
                  <c:v>82</c:v>
                </c:pt>
                <c:pt idx="3">
                  <c:v>600</c:v>
                </c:pt>
                <c:pt idx="4">
                  <c:v>416</c:v>
                </c:pt>
                <c:pt idx="5">
                  <c:v>363</c:v>
                </c:pt>
                <c:pt idx="6">
                  <c:v>13</c:v>
                </c:pt>
                <c:pt idx="7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C4-45F5-9334-83847118A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10.7'!$S$1</c:f>
              <c:strCache>
                <c:ptCount val="1"/>
                <c:pt idx="0">
                  <c:v>Barunga West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10.7'!$AB$15:$AB$33</c:f>
              <c:numCache>
                <c:formatCode>0.0%</c:formatCode>
                <c:ptCount val="19"/>
                <c:pt idx="0">
                  <c:v>9.2580433355219954E-2</c:v>
                </c:pt>
                <c:pt idx="1">
                  <c:v>1.1162179908076166E-2</c:v>
                </c:pt>
                <c:pt idx="2">
                  <c:v>4.5961917268548917E-2</c:v>
                </c:pt>
                <c:pt idx="3">
                  <c:v>6.5659881812212741E-3</c:v>
                </c:pt>
                <c:pt idx="4">
                  <c:v>4.9901510177281679E-2</c:v>
                </c:pt>
                <c:pt idx="5">
                  <c:v>2.1667760998030205E-2</c:v>
                </c:pt>
                <c:pt idx="6">
                  <c:v>6.1720288903479976E-2</c:v>
                </c:pt>
                <c:pt idx="7">
                  <c:v>5.7124097176625081E-2</c:v>
                </c:pt>
                <c:pt idx="8">
                  <c:v>5.7124097176625081E-2</c:v>
                </c:pt>
                <c:pt idx="9">
                  <c:v>2.6263952724885093E-3</c:v>
                </c:pt>
                <c:pt idx="10">
                  <c:v>1.9041365725541694E-2</c:v>
                </c:pt>
                <c:pt idx="11">
                  <c:v>1.6414970453053186E-2</c:v>
                </c:pt>
                <c:pt idx="12">
                  <c:v>2.6263952724885097E-2</c:v>
                </c:pt>
                <c:pt idx="13">
                  <c:v>6.5659881812212745E-2</c:v>
                </c:pt>
                <c:pt idx="14">
                  <c:v>3.6112934996717007E-2</c:v>
                </c:pt>
                <c:pt idx="15">
                  <c:v>7.2882468811556134E-2</c:v>
                </c:pt>
                <c:pt idx="16">
                  <c:v>0.13000656598818122</c:v>
                </c:pt>
                <c:pt idx="17">
                  <c:v>7.222586999343401E-3</c:v>
                </c:pt>
                <c:pt idx="18">
                  <c:v>2.9546946815495731E-2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D1-4A84-9944-BCA21EB5EE6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D1-4A84-9944-BCA21EB5E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10.62'!$S$1</c:f>
              <c:strCache>
                <c:ptCount val="1"/>
                <c:pt idx="0">
                  <c:v>Victor Harbor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10.62'!$T$8:$Z$8</c:f>
              <c:numCache>
                <c:formatCode>#,##0</c:formatCode>
                <c:ptCount val="7"/>
                <c:pt idx="0">
                  <c:v>26673</c:v>
                </c:pt>
                <c:pt idx="1">
                  <c:v>28271.25</c:v>
                </c:pt>
                <c:pt idx="2">
                  <c:v>27491</c:v>
                </c:pt>
                <c:pt idx="3">
                  <c:v>26730.28</c:v>
                </c:pt>
                <c:pt idx="4">
                  <c:v>30631</c:v>
                </c:pt>
                <c:pt idx="5">
                  <c:v>31434.78</c:v>
                </c:pt>
                <c:pt idx="6">
                  <c:v>33271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D5-4B23-8456-51ED2C0296E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10.62'!$T$2:$Z$2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D5-4B23-8456-51ED2C029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10.63'!$U$4:$Y$4</c:f>
              <c:numCache>
                <c:formatCode>#,##0</c:formatCode>
                <c:ptCount val="5"/>
                <c:pt idx="0">
                  <c:v>4160</c:v>
                </c:pt>
                <c:pt idx="1">
                  <c:v>4290</c:v>
                </c:pt>
                <c:pt idx="2">
                  <c:v>4297</c:v>
                </c:pt>
                <c:pt idx="3">
                  <c:v>3924</c:v>
                </c:pt>
                <c:pt idx="4">
                  <c:v>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BB-4D2F-A40C-B4464DFA6DFA}"/>
            </c:ext>
          </c:extLst>
        </c:ser>
        <c:ser>
          <c:idx val="1"/>
          <c:order val="1"/>
          <c:tx>
            <c:strRef>
              <c:f>'Table 10.63'!$S$7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10.63'!$U$7:$Y$7</c:f>
              <c:numCache>
                <c:formatCode>#,##0</c:formatCode>
                <c:ptCount val="5"/>
                <c:pt idx="0">
                  <c:v>2966</c:v>
                </c:pt>
                <c:pt idx="1">
                  <c:v>3072</c:v>
                </c:pt>
                <c:pt idx="2">
                  <c:v>3127</c:v>
                </c:pt>
                <c:pt idx="3">
                  <c:v>2837</c:v>
                </c:pt>
                <c:pt idx="4">
                  <c:v>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BB-4D2F-A40C-B4464DFA6DFA}"/>
            </c:ext>
          </c:extLst>
        </c:ser>
        <c:ser>
          <c:idx val="2"/>
          <c:order val="2"/>
          <c:tx>
            <c:strRef>
              <c:f>'Table 10.63'!$S$11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10.63'!$U$11:$Y$11</c:f>
              <c:numCache>
                <c:formatCode>#,##0</c:formatCode>
                <c:ptCount val="5"/>
                <c:pt idx="0">
                  <c:v>3331</c:v>
                </c:pt>
                <c:pt idx="1">
                  <c:v>3460</c:v>
                </c:pt>
                <c:pt idx="2">
                  <c:v>3465</c:v>
                </c:pt>
                <c:pt idx="3">
                  <c:v>3246</c:v>
                </c:pt>
                <c:pt idx="4">
                  <c:v>3645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BB-4D2F-A40C-B4464DFA6DFA}"/>
            </c:ext>
          </c:extLst>
        </c:ser>
        <c:ser>
          <c:idx val="3"/>
          <c:order val="3"/>
          <c:tx>
            <c:strRef>
              <c:f>'Table 10.63'!$S$12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10.63'!$U$12:$Y$12</c:f>
              <c:numCache>
                <c:formatCode>#,##0</c:formatCode>
                <c:ptCount val="5"/>
                <c:pt idx="0">
                  <c:v>830</c:v>
                </c:pt>
                <c:pt idx="1">
                  <c:v>829</c:v>
                </c:pt>
                <c:pt idx="2">
                  <c:v>828</c:v>
                </c:pt>
                <c:pt idx="3">
                  <c:v>675</c:v>
                </c:pt>
                <c:pt idx="4">
                  <c:v>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BB-4D2F-A40C-B4464DFA6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10.63'!$S$1</c:f>
              <c:strCache>
                <c:ptCount val="1"/>
                <c:pt idx="0">
                  <c:v>Wakefield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10.63'!$AB$15:$AB$33</c:f>
              <c:numCache>
                <c:formatCode>0.0%</c:formatCode>
                <c:ptCount val="19"/>
                <c:pt idx="0">
                  <c:v>0.13633584674954147</c:v>
                </c:pt>
                <c:pt idx="1">
                  <c:v>9.1705726513144487E-3</c:v>
                </c:pt>
                <c:pt idx="2">
                  <c:v>9.9449765640921131E-2</c:v>
                </c:pt>
                <c:pt idx="3">
                  <c:v>3.0568575504381496E-3</c:v>
                </c:pt>
                <c:pt idx="4">
                  <c:v>4.4222539229671898E-2</c:v>
                </c:pt>
                <c:pt idx="5">
                  <c:v>3.3421642551457104E-2</c:v>
                </c:pt>
                <c:pt idx="6">
                  <c:v>6.8473609129814553E-2</c:v>
                </c:pt>
                <c:pt idx="7">
                  <c:v>3.158752802119421E-2</c:v>
                </c:pt>
                <c:pt idx="8">
                  <c:v>6.806602812308947E-2</c:v>
                </c:pt>
                <c:pt idx="9">
                  <c:v>1.4265335235378032E-3</c:v>
                </c:pt>
                <c:pt idx="10">
                  <c:v>2.404727939678011E-2</c:v>
                </c:pt>
                <c:pt idx="11">
                  <c:v>1.3450173221927857E-2</c:v>
                </c:pt>
                <c:pt idx="12">
                  <c:v>3.1179947014469127E-2</c:v>
                </c:pt>
                <c:pt idx="13">
                  <c:v>7.5810067250866114E-2</c:v>
                </c:pt>
                <c:pt idx="14">
                  <c:v>3.7497452618707967E-2</c:v>
                </c:pt>
                <c:pt idx="15">
                  <c:v>7.4994905237415935E-2</c:v>
                </c:pt>
                <c:pt idx="16">
                  <c:v>7.2345628693702868E-2</c:v>
                </c:pt>
                <c:pt idx="17">
                  <c:v>1.0800896678214796E-2</c:v>
                </c:pt>
                <c:pt idx="18">
                  <c:v>2.893825147748115E-2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8D-4594-BF7F-021E24B4E07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8D-4594-BF7F-021E24B4E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10.63'!$Y$44:$Y$60</c:f>
              <c:numCache>
                <c:formatCode>#,##0</c:formatCode>
                <c:ptCount val="17"/>
                <c:pt idx="0">
                  <c:v>6</c:v>
                </c:pt>
                <c:pt idx="1">
                  <c:v>33</c:v>
                </c:pt>
                <c:pt idx="2">
                  <c:v>178</c:v>
                </c:pt>
                <c:pt idx="3">
                  <c:v>229</c:v>
                </c:pt>
                <c:pt idx="4">
                  <c:v>223</c:v>
                </c:pt>
                <c:pt idx="5">
                  <c:v>241</c:v>
                </c:pt>
                <c:pt idx="6">
                  <c:v>216</c:v>
                </c:pt>
                <c:pt idx="7">
                  <c:v>205</c:v>
                </c:pt>
                <c:pt idx="8">
                  <c:v>227</c:v>
                </c:pt>
                <c:pt idx="9">
                  <c:v>235</c:v>
                </c:pt>
                <c:pt idx="10">
                  <c:v>225</c:v>
                </c:pt>
                <c:pt idx="11">
                  <c:v>218</c:v>
                </c:pt>
                <c:pt idx="12">
                  <c:v>100</c:v>
                </c:pt>
                <c:pt idx="13">
                  <c:v>60</c:v>
                </c:pt>
                <c:pt idx="14">
                  <c:v>18</c:v>
                </c:pt>
                <c:pt idx="15">
                  <c:v>25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8-474A-BBC4-73E53D8A6A02}"/>
            </c:ext>
          </c:extLst>
        </c:ser>
        <c:ser>
          <c:idx val="1"/>
          <c:order val="1"/>
          <c:tx>
            <c:strRef>
              <c:f>'Table 10.63'!$S$62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10.63'!$Y$63:$Y$79</c:f>
              <c:numCache>
                <c:formatCode>#,##0</c:formatCode>
                <c:ptCount val="17"/>
                <c:pt idx="0">
                  <c:v>0</c:v>
                </c:pt>
                <c:pt idx="1">
                  <c:v>43</c:v>
                </c:pt>
                <c:pt idx="2">
                  <c:v>147</c:v>
                </c:pt>
                <c:pt idx="3">
                  <c:v>178</c:v>
                </c:pt>
                <c:pt idx="4">
                  <c:v>169</c:v>
                </c:pt>
                <c:pt idx="5">
                  <c:v>197</c:v>
                </c:pt>
                <c:pt idx="6">
                  <c:v>180</c:v>
                </c:pt>
                <c:pt idx="7">
                  <c:v>172</c:v>
                </c:pt>
                <c:pt idx="8">
                  <c:v>231</c:v>
                </c:pt>
                <c:pt idx="9">
                  <c:v>181</c:v>
                </c:pt>
                <c:pt idx="10">
                  <c:v>189</c:v>
                </c:pt>
                <c:pt idx="11">
                  <c:v>168</c:v>
                </c:pt>
                <c:pt idx="12">
                  <c:v>67</c:v>
                </c:pt>
                <c:pt idx="13">
                  <c:v>47</c:v>
                </c:pt>
                <c:pt idx="14">
                  <c:v>12</c:v>
                </c:pt>
                <c:pt idx="15">
                  <c:v>10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A8-474A-BBC4-73E53D8A6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10.63'!$Y$83:$Y$90</c:f>
              <c:numCache>
                <c:formatCode>#,##0</c:formatCode>
                <c:ptCount val="8"/>
                <c:pt idx="0">
                  <c:v>137</c:v>
                </c:pt>
                <c:pt idx="1">
                  <c:v>85</c:v>
                </c:pt>
                <c:pt idx="2">
                  <c:v>224</c:v>
                </c:pt>
                <c:pt idx="3">
                  <c:v>38</c:v>
                </c:pt>
                <c:pt idx="4">
                  <c:v>37</c:v>
                </c:pt>
                <c:pt idx="5">
                  <c:v>29</c:v>
                </c:pt>
                <c:pt idx="6">
                  <c:v>274</c:v>
                </c:pt>
                <c:pt idx="7">
                  <c:v>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E-4998-8CFB-00DED757064E}"/>
            </c:ext>
          </c:extLst>
        </c:ser>
        <c:ser>
          <c:idx val="1"/>
          <c:order val="1"/>
          <c:tx>
            <c:strRef>
              <c:f>'Table 10.63'!$S$92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10.63'!$Y$93:$Y$100</c:f>
              <c:numCache>
                <c:formatCode>#,##0</c:formatCode>
                <c:ptCount val="8"/>
                <c:pt idx="0">
                  <c:v>70</c:v>
                </c:pt>
                <c:pt idx="1">
                  <c:v>181</c:v>
                </c:pt>
                <c:pt idx="2">
                  <c:v>51</c:v>
                </c:pt>
                <c:pt idx="3">
                  <c:v>244</c:v>
                </c:pt>
                <c:pt idx="4">
                  <c:v>210</c:v>
                </c:pt>
                <c:pt idx="5">
                  <c:v>114</c:v>
                </c:pt>
                <c:pt idx="6">
                  <c:v>23</c:v>
                </c:pt>
                <c:pt idx="7">
                  <c:v>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BE-4998-8CFB-00DED7570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10.63'!$S$1</c:f>
              <c:strCache>
                <c:ptCount val="1"/>
                <c:pt idx="0">
                  <c:v>Wakefield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10.63'!$U$8:$Y$8</c:f>
              <c:numCache>
                <c:formatCode>#,##0</c:formatCode>
                <c:ptCount val="5"/>
                <c:pt idx="0">
                  <c:v>32581</c:v>
                </c:pt>
                <c:pt idx="1">
                  <c:v>32092.11</c:v>
                </c:pt>
                <c:pt idx="2">
                  <c:v>32759.39</c:v>
                </c:pt>
                <c:pt idx="3">
                  <c:v>36329</c:v>
                </c:pt>
                <c:pt idx="4">
                  <c:v>34727.14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E7-4A86-85A8-9C7DFAD7C44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E7-4A86-85A8-9C7DFAD7C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10.63'!$T$4:$Z$4</c:f>
              <c:numCache>
                <c:formatCode>#,##0</c:formatCode>
                <c:ptCount val="7"/>
                <c:pt idx="0">
                  <c:v>3958</c:v>
                </c:pt>
                <c:pt idx="1">
                  <c:v>4160</c:v>
                </c:pt>
                <c:pt idx="2">
                  <c:v>4290</c:v>
                </c:pt>
                <c:pt idx="3">
                  <c:v>4297</c:v>
                </c:pt>
                <c:pt idx="4">
                  <c:v>3924</c:v>
                </c:pt>
                <c:pt idx="5">
                  <c:v>4455</c:v>
                </c:pt>
                <c:pt idx="6">
                  <c:v>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B1-43B8-A8DE-7C3043FD45B9}"/>
            </c:ext>
          </c:extLst>
        </c:ser>
        <c:ser>
          <c:idx val="1"/>
          <c:order val="1"/>
          <c:tx>
            <c:strRef>
              <c:f>'Table 10.63'!$S$7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10.63'!$T$7:$Z$7</c:f>
              <c:numCache>
                <c:formatCode>#,##0</c:formatCode>
                <c:ptCount val="7"/>
                <c:pt idx="0">
                  <c:v>2827</c:v>
                </c:pt>
                <c:pt idx="1">
                  <c:v>2966</c:v>
                </c:pt>
                <c:pt idx="2">
                  <c:v>3072</c:v>
                </c:pt>
                <c:pt idx="3">
                  <c:v>3127</c:v>
                </c:pt>
                <c:pt idx="4">
                  <c:v>2837</c:v>
                </c:pt>
                <c:pt idx="5">
                  <c:v>3156</c:v>
                </c:pt>
                <c:pt idx="6">
                  <c:v>3488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B1-43B8-A8DE-7C3043FD45B9}"/>
            </c:ext>
          </c:extLst>
        </c:ser>
        <c:ser>
          <c:idx val="2"/>
          <c:order val="2"/>
          <c:tx>
            <c:strRef>
              <c:f>'Table 10.63'!$S$11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10.63'!$T$11:$Z$11</c:f>
              <c:numCache>
                <c:formatCode>#,##0</c:formatCode>
                <c:ptCount val="7"/>
                <c:pt idx="0">
                  <c:v>3163</c:v>
                </c:pt>
                <c:pt idx="1">
                  <c:v>3331</c:v>
                </c:pt>
                <c:pt idx="2">
                  <c:v>3460</c:v>
                </c:pt>
                <c:pt idx="3">
                  <c:v>3465</c:v>
                </c:pt>
                <c:pt idx="4">
                  <c:v>3246</c:v>
                </c:pt>
                <c:pt idx="5">
                  <c:v>3645</c:v>
                </c:pt>
                <c:pt idx="6">
                  <c:v>3953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B1-43B8-A8DE-7C3043FD45B9}"/>
            </c:ext>
          </c:extLst>
        </c:ser>
        <c:ser>
          <c:idx val="3"/>
          <c:order val="3"/>
          <c:tx>
            <c:strRef>
              <c:f>'Table 10.63'!$S$12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10.63'!$T$12:$Z$12</c:f>
              <c:numCache>
                <c:formatCode>#,##0</c:formatCode>
                <c:ptCount val="7"/>
                <c:pt idx="0">
                  <c:v>794</c:v>
                </c:pt>
                <c:pt idx="1">
                  <c:v>830</c:v>
                </c:pt>
                <c:pt idx="2">
                  <c:v>829</c:v>
                </c:pt>
                <c:pt idx="3">
                  <c:v>828</c:v>
                </c:pt>
                <c:pt idx="4">
                  <c:v>675</c:v>
                </c:pt>
                <c:pt idx="5">
                  <c:v>810</c:v>
                </c:pt>
                <c:pt idx="6">
                  <c:v>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B1-43B8-A8DE-7C3043FD4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10.63'!$S$1</c:f>
              <c:strCache>
                <c:ptCount val="1"/>
                <c:pt idx="0">
                  <c:v>Wakefield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10.63'!$AB$15:$AB$33</c:f>
              <c:numCache>
                <c:formatCode>0.0%</c:formatCode>
                <c:ptCount val="19"/>
                <c:pt idx="0">
                  <c:v>0.13633584674954147</c:v>
                </c:pt>
                <c:pt idx="1">
                  <c:v>9.1705726513144487E-3</c:v>
                </c:pt>
                <c:pt idx="2">
                  <c:v>9.9449765640921131E-2</c:v>
                </c:pt>
                <c:pt idx="3">
                  <c:v>3.0568575504381496E-3</c:v>
                </c:pt>
                <c:pt idx="4">
                  <c:v>4.4222539229671898E-2</c:v>
                </c:pt>
                <c:pt idx="5">
                  <c:v>3.3421642551457104E-2</c:v>
                </c:pt>
                <c:pt idx="6">
                  <c:v>6.8473609129814553E-2</c:v>
                </c:pt>
                <c:pt idx="7">
                  <c:v>3.158752802119421E-2</c:v>
                </c:pt>
                <c:pt idx="8">
                  <c:v>6.806602812308947E-2</c:v>
                </c:pt>
                <c:pt idx="9">
                  <c:v>1.4265335235378032E-3</c:v>
                </c:pt>
                <c:pt idx="10">
                  <c:v>2.404727939678011E-2</c:v>
                </c:pt>
                <c:pt idx="11">
                  <c:v>1.3450173221927857E-2</c:v>
                </c:pt>
                <c:pt idx="12">
                  <c:v>3.1179947014469127E-2</c:v>
                </c:pt>
                <c:pt idx="13">
                  <c:v>7.5810067250866114E-2</c:v>
                </c:pt>
                <c:pt idx="14">
                  <c:v>3.7497452618707967E-2</c:v>
                </c:pt>
                <c:pt idx="15">
                  <c:v>7.4994905237415935E-2</c:v>
                </c:pt>
                <c:pt idx="16">
                  <c:v>7.2345628693702868E-2</c:v>
                </c:pt>
                <c:pt idx="17">
                  <c:v>1.0800896678214796E-2</c:v>
                </c:pt>
                <c:pt idx="18">
                  <c:v>2.893825147748115E-2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17-42A9-A360-D5BD6687BE5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17-42A9-A360-D5BD6687B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10.63'!$Z$44:$Z$60</c:f>
              <c:numCache>
                <c:formatCode>#,##0</c:formatCode>
                <c:ptCount val="17"/>
                <c:pt idx="0">
                  <c:v>0</c:v>
                </c:pt>
                <c:pt idx="1">
                  <c:v>60</c:v>
                </c:pt>
                <c:pt idx="2">
                  <c:v>179</c:v>
                </c:pt>
                <c:pt idx="3">
                  <c:v>238</c:v>
                </c:pt>
                <c:pt idx="4">
                  <c:v>225</c:v>
                </c:pt>
                <c:pt idx="5">
                  <c:v>257</c:v>
                </c:pt>
                <c:pt idx="6">
                  <c:v>242</c:v>
                </c:pt>
                <c:pt idx="7">
                  <c:v>192</c:v>
                </c:pt>
                <c:pt idx="8">
                  <c:v>270</c:v>
                </c:pt>
                <c:pt idx="9">
                  <c:v>263</c:v>
                </c:pt>
                <c:pt idx="10">
                  <c:v>237</c:v>
                </c:pt>
                <c:pt idx="11">
                  <c:v>228</c:v>
                </c:pt>
                <c:pt idx="12">
                  <c:v>137</c:v>
                </c:pt>
                <c:pt idx="13">
                  <c:v>71</c:v>
                </c:pt>
                <c:pt idx="14">
                  <c:v>22</c:v>
                </c:pt>
                <c:pt idx="15">
                  <c:v>18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0F-43A2-BD81-D3BD1F26619D}"/>
            </c:ext>
          </c:extLst>
        </c:ser>
        <c:ser>
          <c:idx val="1"/>
          <c:order val="1"/>
          <c:tx>
            <c:strRef>
              <c:f>'Table 10.63'!$S$62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10.63'!$Z$63:$Z$79</c:f>
              <c:numCache>
                <c:formatCode>#,##0</c:formatCode>
                <c:ptCount val="17"/>
                <c:pt idx="0">
                  <c:v>0</c:v>
                </c:pt>
                <c:pt idx="1">
                  <c:v>52</c:v>
                </c:pt>
                <c:pt idx="2">
                  <c:v>169</c:v>
                </c:pt>
                <c:pt idx="3">
                  <c:v>185</c:v>
                </c:pt>
                <c:pt idx="4">
                  <c:v>192</c:v>
                </c:pt>
                <c:pt idx="5">
                  <c:v>182</c:v>
                </c:pt>
                <c:pt idx="6">
                  <c:v>205</c:v>
                </c:pt>
                <c:pt idx="7">
                  <c:v>176</c:v>
                </c:pt>
                <c:pt idx="8">
                  <c:v>244</c:v>
                </c:pt>
                <c:pt idx="9">
                  <c:v>219</c:v>
                </c:pt>
                <c:pt idx="10">
                  <c:v>236</c:v>
                </c:pt>
                <c:pt idx="11">
                  <c:v>165</c:v>
                </c:pt>
                <c:pt idx="12">
                  <c:v>84</c:v>
                </c:pt>
                <c:pt idx="13">
                  <c:v>45</c:v>
                </c:pt>
                <c:pt idx="14">
                  <c:v>26</c:v>
                </c:pt>
                <c:pt idx="15">
                  <c:v>9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0F-43A2-BD81-D3BD1F266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10.63'!$Z$83:$Z$90</c:f>
              <c:numCache>
                <c:formatCode>#,##0</c:formatCode>
                <c:ptCount val="8"/>
                <c:pt idx="0">
                  <c:v>159</c:v>
                </c:pt>
                <c:pt idx="1">
                  <c:v>82</c:v>
                </c:pt>
                <c:pt idx="2">
                  <c:v>255</c:v>
                </c:pt>
                <c:pt idx="3">
                  <c:v>44</c:v>
                </c:pt>
                <c:pt idx="4">
                  <c:v>38</c:v>
                </c:pt>
                <c:pt idx="5">
                  <c:v>35</c:v>
                </c:pt>
                <c:pt idx="6">
                  <c:v>283</c:v>
                </c:pt>
                <c:pt idx="7">
                  <c:v>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F6-44D7-ADCD-7D2355DB5C14}"/>
            </c:ext>
          </c:extLst>
        </c:ser>
        <c:ser>
          <c:idx val="1"/>
          <c:order val="1"/>
          <c:tx>
            <c:strRef>
              <c:f>'Table 10.63'!$S$92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10.63'!$Z$93:$Z$100</c:f>
              <c:numCache>
                <c:formatCode>#,##0</c:formatCode>
                <c:ptCount val="8"/>
                <c:pt idx="0">
                  <c:v>70</c:v>
                </c:pt>
                <c:pt idx="1">
                  <c:v>213</c:v>
                </c:pt>
                <c:pt idx="2">
                  <c:v>49</c:v>
                </c:pt>
                <c:pt idx="3">
                  <c:v>260</c:v>
                </c:pt>
                <c:pt idx="4">
                  <c:v>220</c:v>
                </c:pt>
                <c:pt idx="5">
                  <c:v>133</c:v>
                </c:pt>
                <c:pt idx="6">
                  <c:v>27</c:v>
                </c:pt>
                <c:pt idx="7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F6-44D7-ADCD-7D2355DB5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10.7'!$Y$44:$Y$60</c:f>
              <c:numCache>
                <c:formatCode>#,##0</c:formatCode>
                <c:ptCount val="17"/>
                <c:pt idx="0">
                  <c:v>0</c:v>
                </c:pt>
                <c:pt idx="1">
                  <c:v>16</c:v>
                </c:pt>
                <c:pt idx="2">
                  <c:v>47</c:v>
                </c:pt>
                <c:pt idx="3">
                  <c:v>56</c:v>
                </c:pt>
                <c:pt idx="4">
                  <c:v>53</c:v>
                </c:pt>
                <c:pt idx="5">
                  <c:v>66</c:v>
                </c:pt>
                <c:pt idx="6">
                  <c:v>38</c:v>
                </c:pt>
                <c:pt idx="7">
                  <c:v>52</c:v>
                </c:pt>
                <c:pt idx="8">
                  <c:v>57</c:v>
                </c:pt>
                <c:pt idx="9">
                  <c:v>73</c:v>
                </c:pt>
                <c:pt idx="10">
                  <c:v>90</c:v>
                </c:pt>
                <c:pt idx="11">
                  <c:v>60</c:v>
                </c:pt>
                <c:pt idx="12">
                  <c:v>30</c:v>
                </c:pt>
                <c:pt idx="13">
                  <c:v>10</c:v>
                </c:pt>
                <c:pt idx="14">
                  <c:v>3</c:v>
                </c:pt>
                <c:pt idx="15">
                  <c:v>9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5C-4D49-8CCF-2CDBF22A3FDF}"/>
            </c:ext>
          </c:extLst>
        </c:ser>
        <c:ser>
          <c:idx val="1"/>
          <c:order val="1"/>
          <c:tx>
            <c:strRef>
              <c:f>'Table 10.7'!$S$62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10.7'!$Y$63:$Y$79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42</c:v>
                </c:pt>
                <c:pt idx="3">
                  <c:v>44</c:v>
                </c:pt>
                <c:pt idx="4">
                  <c:v>35</c:v>
                </c:pt>
                <c:pt idx="5">
                  <c:v>52</c:v>
                </c:pt>
                <c:pt idx="6">
                  <c:v>36</c:v>
                </c:pt>
                <c:pt idx="7">
                  <c:v>47</c:v>
                </c:pt>
                <c:pt idx="8">
                  <c:v>70</c:v>
                </c:pt>
                <c:pt idx="9">
                  <c:v>81</c:v>
                </c:pt>
                <c:pt idx="10">
                  <c:v>105</c:v>
                </c:pt>
                <c:pt idx="11">
                  <c:v>47</c:v>
                </c:pt>
                <c:pt idx="12">
                  <c:v>26</c:v>
                </c:pt>
                <c:pt idx="13">
                  <c:v>16</c:v>
                </c:pt>
                <c:pt idx="14">
                  <c:v>10</c:v>
                </c:pt>
                <c:pt idx="15">
                  <c:v>0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5C-4D49-8CCF-2CDBF22A3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10.63'!$S$1</c:f>
              <c:strCache>
                <c:ptCount val="1"/>
                <c:pt idx="0">
                  <c:v>Wakefield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10.63'!$T$8:$Z$8</c:f>
              <c:numCache>
                <c:formatCode>#,##0</c:formatCode>
                <c:ptCount val="7"/>
                <c:pt idx="0">
                  <c:v>31987.17</c:v>
                </c:pt>
                <c:pt idx="1">
                  <c:v>32581</c:v>
                </c:pt>
                <c:pt idx="2">
                  <c:v>32092.11</c:v>
                </c:pt>
                <c:pt idx="3">
                  <c:v>32759.39</c:v>
                </c:pt>
                <c:pt idx="4">
                  <c:v>36329</c:v>
                </c:pt>
                <c:pt idx="5">
                  <c:v>34727.14</c:v>
                </c:pt>
                <c:pt idx="6">
                  <c:v>35178.019999999997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46-4DBA-BE6D-84995094DC3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10.63'!$T$2:$Z$2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46-4DBA-BE6D-84995094D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10.64'!$U$4:$Y$4</c:f>
              <c:numCache>
                <c:formatCode>#,##0</c:formatCode>
                <c:ptCount val="5"/>
                <c:pt idx="0">
                  <c:v>5666</c:v>
                </c:pt>
                <c:pt idx="1">
                  <c:v>5715</c:v>
                </c:pt>
                <c:pt idx="2">
                  <c:v>5665</c:v>
                </c:pt>
                <c:pt idx="3">
                  <c:v>5579</c:v>
                </c:pt>
                <c:pt idx="4">
                  <c:v>5669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FC-4B53-AC90-2249A49F9190}"/>
            </c:ext>
          </c:extLst>
        </c:ser>
        <c:ser>
          <c:idx val="1"/>
          <c:order val="1"/>
          <c:tx>
            <c:strRef>
              <c:f>'Table 10.64'!$S$7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10.64'!$U$7:$Y$7</c:f>
              <c:numCache>
                <c:formatCode>#,##0</c:formatCode>
                <c:ptCount val="5"/>
                <c:pt idx="0">
                  <c:v>3922</c:v>
                </c:pt>
                <c:pt idx="1">
                  <c:v>3989</c:v>
                </c:pt>
                <c:pt idx="2">
                  <c:v>3945</c:v>
                </c:pt>
                <c:pt idx="3">
                  <c:v>3956</c:v>
                </c:pt>
                <c:pt idx="4">
                  <c:v>4023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FC-4B53-AC90-2249A49F9190}"/>
            </c:ext>
          </c:extLst>
        </c:ser>
        <c:ser>
          <c:idx val="2"/>
          <c:order val="2"/>
          <c:tx>
            <c:strRef>
              <c:f>'Table 10.64'!$S$11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10.64'!$U$11:$Y$11</c:f>
              <c:numCache>
                <c:formatCode>#,##0</c:formatCode>
                <c:ptCount val="5"/>
                <c:pt idx="0">
                  <c:v>4858</c:v>
                </c:pt>
                <c:pt idx="1">
                  <c:v>4922</c:v>
                </c:pt>
                <c:pt idx="2">
                  <c:v>4889</c:v>
                </c:pt>
                <c:pt idx="3">
                  <c:v>4836</c:v>
                </c:pt>
                <c:pt idx="4">
                  <c:v>4918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FC-4B53-AC90-2249A49F9190}"/>
            </c:ext>
          </c:extLst>
        </c:ser>
        <c:ser>
          <c:idx val="3"/>
          <c:order val="3"/>
          <c:tx>
            <c:strRef>
              <c:f>'Table 10.64'!$S$12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10.64'!$U$12:$Y$12</c:f>
              <c:numCache>
                <c:formatCode>#,##0</c:formatCode>
                <c:ptCount val="5"/>
                <c:pt idx="0">
                  <c:v>811</c:v>
                </c:pt>
                <c:pt idx="1">
                  <c:v>787</c:v>
                </c:pt>
                <c:pt idx="2">
                  <c:v>780</c:v>
                </c:pt>
                <c:pt idx="3">
                  <c:v>742</c:v>
                </c:pt>
                <c:pt idx="4">
                  <c:v>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FC-4B53-AC90-2249A49F9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10.64'!$S$1</c:f>
              <c:strCache>
                <c:ptCount val="1"/>
                <c:pt idx="0">
                  <c:v>Walkerville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10.64'!$AB$15:$AB$33</c:f>
              <c:numCache>
                <c:formatCode>0.0%</c:formatCode>
                <c:ptCount val="19"/>
                <c:pt idx="0">
                  <c:v>7.8915765997598208E-3</c:v>
                </c:pt>
                <c:pt idx="1">
                  <c:v>6.1760164693772518E-3</c:v>
                </c:pt>
                <c:pt idx="2">
                  <c:v>4.4776119402985072E-2</c:v>
                </c:pt>
                <c:pt idx="3">
                  <c:v>5.6613484302624811E-3</c:v>
                </c:pt>
                <c:pt idx="4">
                  <c:v>3.3968090581574885E-2</c:v>
                </c:pt>
                <c:pt idx="5">
                  <c:v>3.2767198490307084E-2</c:v>
                </c:pt>
                <c:pt idx="6">
                  <c:v>6.8622405215302801E-2</c:v>
                </c:pt>
                <c:pt idx="7">
                  <c:v>6.9994853319608849E-2</c:v>
                </c:pt>
                <c:pt idx="8">
                  <c:v>1.9042717447246525E-2</c:v>
                </c:pt>
                <c:pt idx="9">
                  <c:v>1.6812489277749185E-2</c:v>
                </c:pt>
                <c:pt idx="10">
                  <c:v>3.860010293360782E-2</c:v>
                </c:pt>
                <c:pt idx="11">
                  <c:v>2.6934294047006348E-2</c:v>
                </c:pt>
                <c:pt idx="12">
                  <c:v>0.10550694801852804</c:v>
                </c:pt>
                <c:pt idx="13">
                  <c:v>5.7642820380854352E-2</c:v>
                </c:pt>
                <c:pt idx="14">
                  <c:v>6.4505060902384628E-2</c:v>
                </c:pt>
                <c:pt idx="15">
                  <c:v>0.10619317207068107</c:v>
                </c:pt>
                <c:pt idx="16">
                  <c:v>0.18888317035512095</c:v>
                </c:pt>
                <c:pt idx="17">
                  <c:v>2.3503173786241206E-2</c:v>
                </c:pt>
                <c:pt idx="18">
                  <c:v>2.5047177903585519E-2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CF-4D07-887D-001134B4486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CF-4D07-887D-001134B44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10.64'!$Y$44:$Y$60</c:f>
              <c:numCache>
                <c:formatCode>#,##0</c:formatCode>
                <c:ptCount val="17"/>
                <c:pt idx="0">
                  <c:v>0</c:v>
                </c:pt>
                <c:pt idx="1">
                  <c:v>28</c:v>
                </c:pt>
                <c:pt idx="2">
                  <c:v>124</c:v>
                </c:pt>
                <c:pt idx="3">
                  <c:v>308</c:v>
                </c:pt>
                <c:pt idx="4">
                  <c:v>338</c:v>
                </c:pt>
                <c:pt idx="5">
                  <c:v>315</c:v>
                </c:pt>
                <c:pt idx="6">
                  <c:v>242</c:v>
                </c:pt>
                <c:pt idx="7">
                  <c:v>228</c:v>
                </c:pt>
                <c:pt idx="8">
                  <c:v>286</c:v>
                </c:pt>
                <c:pt idx="9">
                  <c:v>251</c:v>
                </c:pt>
                <c:pt idx="10">
                  <c:v>210</c:v>
                </c:pt>
                <c:pt idx="11">
                  <c:v>217</c:v>
                </c:pt>
                <c:pt idx="12">
                  <c:v>138</c:v>
                </c:pt>
                <c:pt idx="13">
                  <c:v>88</c:v>
                </c:pt>
                <c:pt idx="14">
                  <c:v>35</c:v>
                </c:pt>
                <c:pt idx="15">
                  <c:v>20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FF-4615-AF58-B06BB1145C51}"/>
            </c:ext>
          </c:extLst>
        </c:ser>
        <c:ser>
          <c:idx val="1"/>
          <c:order val="1"/>
          <c:tx>
            <c:strRef>
              <c:f>'Table 10.64'!$S$62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10.64'!$Y$63:$Y$79</c:f>
              <c:numCache>
                <c:formatCode>#,##0</c:formatCode>
                <c:ptCount val="17"/>
                <c:pt idx="0">
                  <c:v>6</c:v>
                </c:pt>
                <c:pt idx="1">
                  <c:v>39</c:v>
                </c:pt>
                <c:pt idx="2">
                  <c:v>148</c:v>
                </c:pt>
                <c:pt idx="3">
                  <c:v>311</c:v>
                </c:pt>
                <c:pt idx="4">
                  <c:v>302</c:v>
                </c:pt>
                <c:pt idx="5">
                  <c:v>281</c:v>
                </c:pt>
                <c:pt idx="6">
                  <c:v>240</c:v>
                </c:pt>
                <c:pt idx="7">
                  <c:v>218</c:v>
                </c:pt>
                <c:pt idx="8">
                  <c:v>281</c:v>
                </c:pt>
                <c:pt idx="9">
                  <c:v>280</c:v>
                </c:pt>
                <c:pt idx="10">
                  <c:v>258</c:v>
                </c:pt>
                <c:pt idx="11">
                  <c:v>219</c:v>
                </c:pt>
                <c:pt idx="12">
                  <c:v>133</c:v>
                </c:pt>
                <c:pt idx="13">
                  <c:v>68</c:v>
                </c:pt>
                <c:pt idx="14">
                  <c:v>12</c:v>
                </c:pt>
                <c:pt idx="15">
                  <c:v>22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FF-4615-AF58-B06BB1145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10.64'!$Y$83:$Y$90</c:f>
              <c:numCache>
                <c:formatCode>#,##0</c:formatCode>
                <c:ptCount val="8"/>
                <c:pt idx="0">
                  <c:v>341</c:v>
                </c:pt>
                <c:pt idx="1">
                  <c:v>606</c:v>
                </c:pt>
                <c:pt idx="2">
                  <c:v>151</c:v>
                </c:pt>
                <c:pt idx="3">
                  <c:v>134</c:v>
                </c:pt>
                <c:pt idx="4">
                  <c:v>122</c:v>
                </c:pt>
                <c:pt idx="5">
                  <c:v>94</c:v>
                </c:pt>
                <c:pt idx="6">
                  <c:v>44</c:v>
                </c:pt>
                <c:pt idx="7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D7-492B-92C6-A94A0DE1D6D5}"/>
            </c:ext>
          </c:extLst>
        </c:ser>
        <c:ser>
          <c:idx val="1"/>
          <c:order val="1"/>
          <c:tx>
            <c:strRef>
              <c:f>'Table 10.64'!$S$92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10.64'!$Y$93:$Y$100</c:f>
              <c:numCache>
                <c:formatCode>#,##0</c:formatCode>
                <c:ptCount val="8"/>
                <c:pt idx="0">
                  <c:v>197</c:v>
                </c:pt>
                <c:pt idx="1">
                  <c:v>665</c:v>
                </c:pt>
                <c:pt idx="2">
                  <c:v>31</c:v>
                </c:pt>
                <c:pt idx="3">
                  <c:v>185</c:v>
                </c:pt>
                <c:pt idx="4">
                  <c:v>348</c:v>
                </c:pt>
                <c:pt idx="5">
                  <c:v>148</c:v>
                </c:pt>
                <c:pt idx="6">
                  <c:v>3</c:v>
                </c:pt>
                <c:pt idx="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D7-492B-92C6-A94A0DE1D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10.64'!$S$1</c:f>
              <c:strCache>
                <c:ptCount val="1"/>
                <c:pt idx="0">
                  <c:v>Walkerville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10.64'!$U$8:$Y$8</c:f>
              <c:numCache>
                <c:formatCode>#,##0</c:formatCode>
                <c:ptCount val="5"/>
                <c:pt idx="0">
                  <c:v>36651.64</c:v>
                </c:pt>
                <c:pt idx="1">
                  <c:v>38279.379999999997</c:v>
                </c:pt>
                <c:pt idx="2">
                  <c:v>39199</c:v>
                </c:pt>
                <c:pt idx="3">
                  <c:v>43200.2</c:v>
                </c:pt>
                <c:pt idx="4">
                  <c:v>45492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5B-4019-BC2B-3C8E721FF72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5B-4019-BC2B-3C8E721FF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10.64'!$T$4:$Z$4</c:f>
              <c:numCache>
                <c:formatCode>#,##0</c:formatCode>
                <c:ptCount val="7"/>
                <c:pt idx="0">
                  <c:v>5577</c:v>
                </c:pt>
                <c:pt idx="1">
                  <c:v>5666</c:v>
                </c:pt>
                <c:pt idx="2">
                  <c:v>5715</c:v>
                </c:pt>
                <c:pt idx="3">
                  <c:v>5665</c:v>
                </c:pt>
                <c:pt idx="4">
                  <c:v>5579</c:v>
                </c:pt>
                <c:pt idx="5">
                  <c:v>5669</c:v>
                </c:pt>
                <c:pt idx="6">
                  <c:v>5829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20-4F7D-A4B8-E274A029CA06}"/>
            </c:ext>
          </c:extLst>
        </c:ser>
        <c:ser>
          <c:idx val="1"/>
          <c:order val="1"/>
          <c:tx>
            <c:strRef>
              <c:f>'Table 10.64'!$S$7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10.64'!$T$7:$Z$7</c:f>
              <c:numCache>
                <c:formatCode>#,##0</c:formatCode>
                <c:ptCount val="7"/>
                <c:pt idx="0">
                  <c:v>3930</c:v>
                </c:pt>
                <c:pt idx="1">
                  <c:v>3922</c:v>
                </c:pt>
                <c:pt idx="2">
                  <c:v>3989</c:v>
                </c:pt>
                <c:pt idx="3">
                  <c:v>3945</c:v>
                </c:pt>
                <c:pt idx="4">
                  <c:v>3956</c:v>
                </c:pt>
                <c:pt idx="5">
                  <c:v>4023</c:v>
                </c:pt>
                <c:pt idx="6">
                  <c:v>4130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20-4F7D-A4B8-E274A029CA06}"/>
            </c:ext>
          </c:extLst>
        </c:ser>
        <c:ser>
          <c:idx val="2"/>
          <c:order val="2"/>
          <c:tx>
            <c:strRef>
              <c:f>'Table 10.64'!$S$11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10.64'!$T$11:$Z$11</c:f>
              <c:numCache>
                <c:formatCode>#,##0</c:formatCode>
                <c:ptCount val="7"/>
                <c:pt idx="0">
                  <c:v>4772</c:v>
                </c:pt>
                <c:pt idx="1">
                  <c:v>4858</c:v>
                </c:pt>
                <c:pt idx="2">
                  <c:v>4922</c:v>
                </c:pt>
                <c:pt idx="3">
                  <c:v>4889</c:v>
                </c:pt>
                <c:pt idx="4">
                  <c:v>4836</c:v>
                </c:pt>
                <c:pt idx="5">
                  <c:v>4918</c:v>
                </c:pt>
                <c:pt idx="6">
                  <c:v>5059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20-4F7D-A4B8-E274A029CA06}"/>
            </c:ext>
          </c:extLst>
        </c:ser>
        <c:ser>
          <c:idx val="3"/>
          <c:order val="3"/>
          <c:tx>
            <c:strRef>
              <c:f>'Table 10.64'!$S$12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10.64'!$T$12:$Z$12</c:f>
              <c:numCache>
                <c:formatCode>#,##0</c:formatCode>
                <c:ptCount val="7"/>
                <c:pt idx="0">
                  <c:v>810</c:v>
                </c:pt>
                <c:pt idx="1">
                  <c:v>811</c:v>
                </c:pt>
                <c:pt idx="2">
                  <c:v>787</c:v>
                </c:pt>
                <c:pt idx="3">
                  <c:v>780</c:v>
                </c:pt>
                <c:pt idx="4">
                  <c:v>742</c:v>
                </c:pt>
                <c:pt idx="5">
                  <c:v>751</c:v>
                </c:pt>
                <c:pt idx="6">
                  <c:v>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20-4F7D-A4B8-E274A029C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10.64'!$S$1</c:f>
              <c:strCache>
                <c:ptCount val="1"/>
                <c:pt idx="0">
                  <c:v>Walkerville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10.64'!$AB$15:$AB$33</c:f>
              <c:numCache>
                <c:formatCode>0.0%</c:formatCode>
                <c:ptCount val="19"/>
                <c:pt idx="0">
                  <c:v>7.8915765997598208E-3</c:v>
                </c:pt>
                <c:pt idx="1">
                  <c:v>6.1760164693772518E-3</c:v>
                </c:pt>
                <c:pt idx="2">
                  <c:v>4.4776119402985072E-2</c:v>
                </c:pt>
                <c:pt idx="3">
                  <c:v>5.6613484302624811E-3</c:v>
                </c:pt>
                <c:pt idx="4">
                  <c:v>3.3968090581574885E-2</c:v>
                </c:pt>
                <c:pt idx="5">
                  <c:v>3.2767198490307084E-2</c:v>
                </c:pt>
                <c:pt idx="6">
                  <c:v>6.8622405215302801E-2</c:v>
                </c:pt>
                <c:pt idx="7">
                  <c:v>6.9994853319608849E-2</c:v>
                </c:pt>
                <c:pt idx="8">
                  <c:v>1.9042717447246525E-2</c:v>
                </c:pt>
                <c:pt idx="9">
                  <c:v>1.6812489277749185E-2</c:v>
                </c:pt>
                <c:pt idx="10">
                  <c:v>3.860010293360782E-2</c:v>
                </c:pt>
                <c:pt idx="11">
                  <c:v>2.6934294047006348E-2</c:v>
                </c:pt>
                <c:pt idx="12">
                  <c:v>0.10550694801852804</c:v>
                </c:pt>
                <c:pt idx="13">
                  <c:v>5.7642820380854352E-2</c:v>
                </c:pt>
                <c:pt idx="14">
                  <c:v>6.4505060902384628E-2</c:v>
                </c:pt>
                <c:pt idx="15">
                  <c:v>0.10619317207068107</c:v>
                </c:pt>
                <c:pt idx="16">
                  <c:v>0.18888317035512095</c:v>
                </c:pt>
                <c:pt idx="17">
                  <c:v>2.3503173786241206E-2</c:v>
                </c:pt>
                <c:pt idx="18">
                  <c:v>2.5047177903585519E-2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FB-4DEB-A038-4A6403F3BF3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FB-4DEB-A038-4A6403F3B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10.64'!$Z$44:$Z$60</c:f>
              <c:numCache>
                <c:formatCode>#,##0</c:formatCode>
                <c:ptCount val="17"/>
                <c:pt idx="0">
                  <c:v>0</c:v>
                </c:pt>
                <c:pt idx="1">
                  <c:v>30</c:v>
                </c:pt>
                <c:pt idx="2">
                  <c:v>153</c:v>
                </c:pt>
                <c:pt idx="3">
                  <c:v>300</c:v>
                </c:pt>
                <c:pt idx="4">
                  <c:v>335</c:v>
                </c:pt>
                <c:pt idx="5">
                  <c:v>326</c:v>
                </c:pt>
                <c:pt idx="6">
                  <c:v>268</c:v>
                </c:pt>
                <c:pt idx="7">
                  <c:v>237</c:v>
                </c:pt>
                <c:pt idx="8">
                  <c:v>297</c:v>
                </c:pt>
                <c:pt idx="9">
                  <c:v>259</c:v>
                </c:pt>
                <c:pt idx="10">
                  <c:v>221</c:v>
                </c:pt>
                <c:pt idx="11">
                  <c:v>211</c:v>
                </c:pt>
                <c:pt idx="12">
                  <c:v>141</c:v>
                </c:pt>
                <c:pt idx="13">
                  <c:v>97</c:v>
                </c:pt>
                <c:pt idx="14">
                  <c:v>37</c:v>
                </c:pt>
                <c:pt idx="15">
                  <c:v>21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82-4BD6-A5E7-C7BF97B4FF67}"/>
            </c:ext>
          </c:extLst>
        </c:ser>
        <c:ser>
          <c:idx val="1"/>
          <c:order val="1"/>
          <c:tx>
            <c:strRef>
              <c:f>'Table 10.64'!$S$62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10.64'!$Z$63:$Z$79</c:f>
              <c:numCache>
                <c:formatCode>#,##0</c:formatCode>
                <c:ptCount val="17"/>
                <c:pt idx="0">
                  <c:v>2</c:v>
                </c:pt>
                <c:pt idx="1">
                  <c:v>47</c:v>
                </c:pt>
                <c:pt idx="2">
                  <c:v>148</c:v>
                </c:pt>
                <c:pt idx="3">
                  <c:v>290</c:v>
                </c:pt>
                <c:pt idx="4">
                  <c:v>344</c:v>
                </c:pt>
                <c:pt idx="5">
                  <c:v>316</c:v>
                </c:pt>
                <c:pt idx="6">
                  <c:v>247</c:v>
                </c:pt>
                <c:pt idx="7">
                  <c:v>235</c:v>
                </c:pt>
                <c:pt idx="8">
                  <c:v>286</c:v>
                </c:pt>
                <c:pt idx="9">
                  <c:v>257</c:v>
                </c:pt>
                <c:pt idx="10">
                  <c:v>265</c:v>
                </c:pt>
                <c:pt idx="11">
                  <c:v>205</c:v>
                </c:pt>
                <c:pt idx="12">
                  <c:v>127</c:v>
                </c:pt>
                <c:pt idx="13">
                  <c:v>71</c:v>
                </c:pt>
                <c:pt idx="14">
                  <c:v>19</c:v>
                </c:pt>
                <c:pt idx="15">
                  <c:v>18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82-4BD6-A5E7-C7BF97B4F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10.64'!$Z$83:$Z$90</c:f>
              <c:numCache>
                <c:formatCode>#,##0</c:formatCode>
                <c:ptCount val="8"/>
                <c:pt idx="0">
                  <c:v>354</c:v>
                </c:pt>
                <c:pt idx="1">
                  <c:v>605</c:v>
                </c:pt>
                <c:pt idx="2">
                  <c:v>166</c:v>
                </c:pt>
                <c:pt idx="3">
                  <c:v>130</c:v>
                </c:pt>
                <c:pt idx="4">
                  <c:v>136</c:v>
                </c:pt>
                <c:pt idx="5">
                  <c:v>109</c:v>
                </c:pt>
                <c:pt idx="6">
                  <c:v>37</c:v>
                </c:pt>
                <c:pt idx="7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BE-444C-8D4F-1C4118FFBB02}"/>
            </c:ext>
          </c:extLst>
        </c:ser>
        <c:ser>
          <c:idx val="1"/>
          <c:order val="1"/>
          <c:tx>
            <c:strRef>
              <c:f>'Table 10.64'!$S$92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10.64'!$Z$93:$Z$100</c:f>
              <c:numCache>
                <c:formatCode>#,##0</c:formatCode>
                <c:ptCount val="8"/>
                <c:pt idx="0">
                  <c:v>205</c:v>
                </c:pt>
                <c:pt idx="1">
                  <c:v>699</c:v>
                </c:pt>
                <c:pt idx="2">
                  <c:v>25</c:v>
                </c:pt>
                <c:pt idx="3">
                  <c:v>196</c:v>
                </c:pt>
                <c:pt idx="4">
                  <c:v>353</c:v>
                </c:pt>
                <c:pt idx="5">
                  <c:v>159</c:v>
                </c:pt>
                <c:pt idx="6">
                  <c:v>9</c:v>
                </c:pt>
                <c:pt idx="7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BE-444C-8D4F-1C4118FFB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10.7'!$Y$83:$Y$90</c:f>
              <c:numCache>
                <c:formatCode>#,##0</c:formatCode>
                <c:ptCount val="8"/>
                <c:pt idx="0">
                  <c:v>37</c:v>
                </c:pt>
                <c:pt idx="1">
                  <c:v>28</c:v>
                </c:pt>
                <c:pt idx="2">
                  <c:v>62</c:v>
                </c:pt>
                <c:pt idx="3">
                  <c:v>14</c:v>
                </c:pt>
                <c:pt idx="4">
                  <c:v>6</c:v>
                </c:pt>
                <c:pt idx="5">
                  <c:v>16</c:v>
                </c:pt>
                <c:pt idx="6">
                  <c:v>53</c:v>
                </c:pt>
                <c:pt idx="7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9D-416E-8E42-D5F15A31934A}"/>
            </c:ext>
          </c:extLst>
        </c:ser>
        <c:ser>
          <c:idx val="1"/>
          <c:order val="1"/>
          <c:tx>
            <c:strRef>
              <c:f>'Table 10.7'!$S$92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10.7'!$Y$93:$Y$100</c:f>
              <c:numCache>
                <c:formatCode>#,##0</c:formatCode>
                <c:ptCount val="8"/>
                <c:pt idx="0">
                  <c:v>32</c:v>
                </c:pt>
                <c:pt idx="1">
                  <c:v>65</c:v>
                </c:pt>
                <c:pt idx="2">
                  <c:v>17</c:v>
                </c:pt>
                <c:pt idx="3">
                  <c:v>81</c:v>
                </c:pt>
                <c:pt idx="4">
                  <c:v>58</c:v>
                </c:pt>
                <c:pt idx="5">
                  <c:v>32</c:v>
                </c:pt>
                <c:pt idx="6">
                  <c:v>0</c:v>
                </c:pt>
                <c:pt idx="7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9D-416E-8E42-D5F15A319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10.64'!$S$1</c:f>
              <c:strCache>
                <c:ptCount val="1"/>
                <c:pt idx="0">
                  <c:v>Walkerville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10.64'!$T$8:$Z$8</c:f>
              <c:numCache>
                <c:formatCode>#,##0</c:formatCode>
                <c:ptCount val="7"/>
                <c:pt idx="0">
                  <c:v>36302.959999999999</c:v>
                </c:pt>
                <c:pt idx="1">
                  <c:v>36651.64</c:v>
                </c:pt>
                <c:pt idx="2">
                  <c:v>38279.379999999997</c:v>
                </c:pt>
                <c:pt idx="3">
                  <c:v>39199</c:v>
                </c:pt>
                <c:pt idx="4">
                  <c:v>43200.2</c:v>
                </c:pt>
                <c:pt idx="5">
                  <c:v>45492</c:v>
                </c:pt>
                <c:pt idx="6">
                  <c:v>47935.66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AD-49D8-A1EB-C603B669499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10.64'!$T$2:$Z$2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AD-49D8-A1EB-C603B6694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10.65'!$U$4:$Y$4</c:f>
              <c:numCache>
                <c:formatCode>#,##0</c:formatCode>
                <c:ptCount val="5"/>
                <c:pt idx="0">
                  <c:v>7202</c:v>
                </c:pt>
                <c:pt idx="1">
                  <c:v>7373</c:v>
                </c:pt>
                <c:pt idx="2">
                  <c:v>7442</c:v>
                </c:pt>
                <c:pt idx="3">
                  <c:v>7333</c:v>
                </c:pt>
                <c:pt idx="4">
                  <c:v>8160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4F-414A-9552-6088BC8B0017}"/>
            </c:ext>
          </c:extLst>
        </c:ser>
        <c:ser>
          <c:idx val="1"/>
          <c:order val="1"/>
          <c:tx>
            <c:strRef>
              <c:f>'Table 10.65'!$S$7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10.65'!$U$7:$Y$7</c:f>
              <c:numCache>
                <c:formatCode>#,##0</c:formatCode>
                <c:ptCount val="5"/>
                <c:pt idx="0">
                  <c:v>4920</c:v>
                </c:pt>
                <c:pt idx="1">
                  <c:v>5004</c:v>
                </c:pt>
                <c:pt idx="2">
                  <c:v>5053</c:v>
                </c:pt>
                <c:pt idx="3">
                  <c:v>5005</c:v>
                </c:pt>
                <c:pt idx="4">
                  <c:v>5406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4F-414A-9552-6088BC8B0017}"/>
            </c:ext>
          </c:extLst>
        </c:ser>
        <c:ser>
          <c:idx val="2"/>
          <c:order val="2"/>
          <c:tx>
            <c:strRef>
              <c:f>'Table 10.65'!$S$11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10.65'!$U$11:$Y$11</c:f>
              <c:numCache>
                <c:formatCode>#,##0</c:formatCode>
                <c:ptCount val="5"/>
                <c:pt idx="0">
                  <c:v>6116</c:v>
                </c:pt>
                <c:pt idx="1">
                  <c:v>6281</c:v>
                </c:pt>
                <c:pt idx="2">
                  <c:v>6335</c:v>
                </c:pt>
                <c:pt idx="3">
                  <c:v>6300</c:v>
                </c:pt>
                <c:pt idx="4">
                  <c:v>6957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4F-414A-9552-6088BC8B0017}"/>
            </c:ext>
          </c:extLst>
        </c:ser>
        <c:ser>
          <c:idx val="3"/>
          <c:order val="3"/>
          <c:tx>
            <c:strRef>
              <c:f>'Table 10.65'!$S$12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10.65'!$U$12:$Y$12</c:f>
              <c:numCache>
                <c:formatCode>#,##0</c:formatCode>
                <c:ptCount val="5"/>
                <c:pt idx="0">
                  <c:v>1088</c:v>
                </c:pt>
                <c:pt idx="1">
                  <c:v>1091</c:v>
                </c:pt>
                <c:pt idx="2">
                  <c:v>1107</c:v>
                </c:pt>
                <c:pt idx="3">
                  <c:v>1038</c:v>
                </c:pt>
                <c:pt idx="4">
                  <c:v>1203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4F-414A-9552-6088BC8B0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10.65'!$S$1</c:f>
              <c:strCache>
                <c:ptCount val="1"/>
                <c:pt idx="0">
                  <c:v>Wattle Range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10.65'!$AB$15:$AB$33</c:f>
              <c:numCache>
                <c:formatCode>0.0%</c:formatCode>
                <c:ptCount val="19"/>
                <c:pt idx="0">
                  <c:v>0.18592020054313765</c:v>
                </c:pt>
                <c:pt idx="1">
                  <c:v>3.864633382076457E-3</c:v>
                </c:pt>
                <c:pt idx="2">
                  <c:v>0.10497179862126593</c:v>
                </c:pt>
                <c:pt idx="3">
                  <c:v>3.0290369751410067E-3</c:v>
                </c:pt>
                <c:pt idx="4">
                  <c:v>5.3687069145602673E-2</c:v>
                </c:pt>
                <c:pt idx="5">
                  <c:v>2.9454773344474619E-2</c:v>
                </c:pt>
                <c:pt idx="6">
                  <c:v>6.7683308961771466E-2</c:v>
                </c:pt>
                <c:pt idx="7">
                  <c:v>5.9536243994150827E-2</c:v>
                </c:pt>
                <c:pt idx="8">
                  <c:v>3.0394819302276999E-2</c:v>
                </c:pt>
                <c:pt idx="9">
                  <c:v>2.6112387716732818E-3</c:v>
                </c:pt>
                <c:pt idx="10">
                  <c:v>1.9532066012116149E-2</c:v>
                </c:pt>
                <c:pt idx="11">
                  <c:v>1.0444955086693127E-2</c:v>
                </c:pt>
                <c:pt idx="12">
                  <c:v>2.4754543555462711E-2</c:v>
                </c:pt>
                <c:pt idx="13">
                  <c:v>6.2983079172759554E-2</c:v>
                </c:pt>
                <c:pt idx="14">
                  <c:v>3.4468351786087321E-2</c:v>
                </c:pt>
                <c:pt idx="15">
                  <c:v>5.6298307917275955E-2</c:v>
                </c:pt>
                <c:pt idx="16">
                  <c:v>8.324629204094422E-2</c:v>
                </c:pt>
                <c:pt idx="17">
                  <c:v>1.1907248798830166E-2</c:v>
                </c:pt>
                <c:pt idx="18">
                  <c:v>2.53812408606643E-2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FB-434C-9459-FA3C18A4F4C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FB-434C-9459-FA3C18A4F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10.65'!$Y$44:$Y$60</c:f>
              <c:numCache>
                <c:formatCode>#,##0</c:formatCode>
                <c:ptCount val="17"/>
                <c:pt idx="0">
                  <c:v>14</c:v>
                </c:pt>
                <c:pt idx="1">
                  <c:v>97</c:v>
                </c:pt>
                <c:pt idx="2">
                  <c:v>302</c:v>
                </c:pt>
                <c:pt idx="3">
                  <c:v>454</c:v>
                </c:pt>
                <c:pt idx="4">
                  <c:v>462</c:v>
                </c:pt>
                <c:pt idx="5">
                  <c:v>354</c:v>
                </c:pt>
                <c:pt idx="6">
                  <c:v>398</c:v>
                </c:pt>
                <c:pt idx="7">
                  <c:v>347</c:v>
                </c:pt>
                <c:pt idx="8">
                  <c:v>450</c:v>
                </c:pt>
                <c:pt idx="9">
                  <c:v>447</c:v>
                </c:pt>
                <c:pt idx="10">
                  <c:v>414</c:v>
                </c:pt>
                <c:pt idx="11">
                  <c:v>310</c:v>
                </c:pt>
                <c:pt idx="12">
                  <c:v>178</c:v>
                </c:pt>
                <c:pt idx="13">
                  <c:v>78</c:v>
                </c:pt>
                <c:pt idx="14">
                  <c:v>30</c:v>
                </c:pt>
                <c:pt idx="15">
                  <c:v>23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25-4318-9A6B-184C2372A8A4}"/>
            </c:ext>
          </c:extLst>
        </c:ser>
        <c:ser>
          <c:idx val="1"/>
          <c:order val="1"/>
          <c:tx>
            <c:strRef>
              <c:f>'Table 10.65'!$S$62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10.65'!$Y$63:$Y$79</c:f>
              <c:numCache>
                <c:formatCode>#,##0</c:formatCode>
                <c:ptCount val="17"/>
                <c:pt idx="0">
                  <c:v>10</c:v>
                </c:pt>
                <c:pt idx="1">
                  <c:v>116</c:v>
                </c:pt>
                <c:pt idx="2">
                  <c:v>289</c:v>
                </c:pt>
                <c:pt idx="3">
                  <c:v>327</c:v>
                </c:pt>
                <c:pt idx="4">
                  <c:v>335</c:v>
                </c:pt>
                <c:pt idx="5">
                  <c:v>345</c:v>
                </c:pt>
                <c:pt idx="6">
                  <c:v>316</c:v>
                </c:pt>
                <c:pt idx="7">
                  <c:v>376</c:v>
                </c:pt>
                <c:pt idx="8">
                  <c:v>443</c:v>
                </c:pt>
                <c:pt idx="9">
                  <c:v>399</c:v>
                </c:pt>
                <c:pt idx="10">
                  <c:v>362</c:v>
                </c:pt>
                <c:pt idx="11">
                  <c:v>239</c:v>
                </c:pt>
                <c:pt idx="12">
                  <c:v>112</c:v>
                </c:pt>
                <c:pt idx="13">
                  <c:v>67</c:v>
                </c:pt>
                <c:pt idx="14">
                  <c:v>30</c:v>
                </c:pt>
                <c:pt idx="15">
                  <c:v>17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25-4318-9A6B-184C2372A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10.65'!$Y$83:$Y$90</c:f>
              <c:numCache>
                <c:formatCode>#,##0</c:formatCode>
                <c:ptCount val="8"/>
                <c:pt idx="0">
                  <c:v>203</c:v>
                </c:pt>
                <c:pt idx="1">
                  <c:v>151</c:v>
                </c:pt>
                <c:pt idx="2">
                  <c:v>533</c:v>
                </c:pt>
                <c:pt idx="3">
                  <c:v>105</c:v>
                </c:pt>
                <c:pt idx="4">
                  <c:v>43</c:v>
                </c:pt>
                <c:pt idx="5">
                  <c:v>95</c:v>
                </c:pt>
                <c:pt idx="6">
                  <c:v>310</c:v>
                </c:pt>
                <c:pt idx="7">
                  <c:v>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CE-410A-B50B-B6F50E44D811}"/>
            </c:ext>
          </c:extLst>
        </c:ser>
        <c:ser>
          <c:idx val="1"/>
          <c:order val="1"/>
          <c:tx>
            <c:strRef>
              <c:f>'Table 10.65'!$S$92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10.65'!$Y$93:$Y$100</c:f>
              <c:numCache>
                <c:formatCode>#,##0</c:formatCode>
                <c:ptCount val="8"/>
                <c:pt idx="0">
                  <c:v>131</c:v>
                </c:pt>
                <c:pt idx="1">
                  <c:v>329</c:v>
                </c:pt>
                <c:pt idx="2">
                  <c:v>93</c:v>
                </c:pt>
                <c:pt idx="3">
                  <c:v>432</c:v>
                </c:pt>
                <c:pt idx="4">
                  <c:v>355</c:v>
                </c:pt>
                <c:pt idx="5">
                  <c:v>272</c:v>
                </c:pt>
                <c:pt idx="6">
                  <c:v>23</c:v>
                </c:pt>
                <c:pt idx="7">
                  <c:v>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CE-410A-B50B-B6F50E44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10.65'!$S$1</c:f>
              <c:strCache>
                <c:ptCount val="1"/>
                <c:pt idx="0">
                  <c:v>Wattle Range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10.65'!$U$8:$Y$8</c:f>
              <c:numCache>
                <c:formatCode>#,##0</c:formatCode>
                <c:ptCount val="5"/>
                <c:pt idx="0">
                  <c:v>29777.919999999998</c:v>
                </c:pt>
                <c:pt idx="1">
                  <c:v>29477.82</c:v>
                </c:pt>
                <c:pt idx="2">
                  <c:v>30012.7</c:v>
                </c:pt>
                <c:pt idx="3">
                  <c:v>31053</c:v>
                </c:pt>
                <c:pt idx="4">
                  <c:v>31004.06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40-47C0-BBBC-10BCFB2F3CB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40-47C0-BBBC-10BCFB2F3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10.65'!$T$4:$Z$4</c:f>
              <c:numCache>
                <c:formatCode>#,##0</c:formatCode>
                <c:ptCount val="7"/>
                <c:pt idx="0">
                  <c:v>6964</c:v>
                </c:pt>
                <c:pt idx="1">
                  <c:v>7202</c:v>
                </c:pt>
                <c:pt idx="2">
                  <c:v>7373</c:v>
                </c:pt>
                <c:pt idx="3">
                  <c:v>7442</c:v>
                </c:pt>
                <c:pt idx="4">
                  <c:v>7333</c:v>
                </c:pt>
                <c:pt idx="5">
                  <c:v>8160</c:v>
                </c:pt>
                <c:pt idx="6">
                  <c:v>9573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AC-4F99-B044-1136A0BAB3CA}"/>
            </c:ext>
          </c:extLst>
        </c:ser>
        <c:ser>
          <c:idx val="1"/>
          <c:order val="1"/>
          <c:tx>
            <c:strRef>
              <c:f>'Table 10.65'!$S$7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10.65'!$T$7:$Z$7</c:f>
              <c:numCache>
                <c:formatCode>#,##0</c:formatCode>
                <c:ptCount val="7"/>
                <c:pt idx="0">
                  <c:v>4889</c:v>
                </c:pt>
                <c:pt idx="1">
                  <c:v>4920</c:v>
                </c:pt>
                <c:pt idx="2">
                  <c:v>5004</c:v>
                </c:pt>
                <c:pt idx="3">
                  <c:v>5053</c:v>
                </c:pt>
                <c:pt idx="4">
                  <c:v>5005</c:v>
                </c:pt>
                <c:pt idx="5">
                  <c:v>5406</c:v>
                </c:pt>
                <c:pt idx="6">
                  <c:v>6413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AC-4F99-B044-1136A0BAB3CA}"/>
            </c:ext>
          </c:extLst>
        </c:ser>
        <c:ser>
          <c:idx val="2"/>
          <c:order val="2"/>
          <c:tx>
            <c:strRef>
              <c:f>'Table 10.65'!$S$11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10.65'!$T$11:$Z$11</c:f>
              <c:numCache>
                <c:formatCode>#,##0</c:formatCode>
                <c:ptCount val="7"/>
                <c:pt idx="0">
                  <c:v>5856</c:v>
                </c:pt>
                <c:pt idx="1">
                  <c:v>6116</c:v>
                </c:pt>
                <c:pt idx="2">
                  <c:v>6281</c:v>
                </c:pt>
                <c:pt idx="3">
                  <c:v>6335</c:v>
                </c:pt>
                <c:pt idx="4">
                  <c:v>6300</c:v>
                </c:pt>
                <c:pt idx="5">
                  <c:v>6957</c:v>
                </c:pt>
                <c:pt idx="6">
                  <c:v>7911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AC-4F99-B044-1136A0BAB3CA}"/>
            </c:ext>
          </c:extLst>
        </c:ser>
        <c:ser>
          <c:idx val="3"/>
          <c:order val="3"/>
          <c:tx>
            <c:strRef>
              <c:f>'Table 10.65'!$S$12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10.65'!$T$12:$Z$12</c:f>
              <c:numCache>
                <c:formatCode>#,##0</c:formatCode>
                <c:ptCount val="7"/>
                <c:pt idx="0">
                  <c:v>1103</c:v>
                </c:pt>
                <c:pt idx="1">
                  <c:v>1088</c:v>
                </c:pt>
                <c:pt idx="2">
                  <c:v>1091</c:v>
                </c:pt>
                <c:pt idx="3">
                  <c:v>1107</c:v>
                </c:pt>
                <c:pt idx="4">
                  <c:v>1038</c:v>
                </c:pt>
                <c:pt idx="5">
                  <c:v>1203</c:v>
                </c:pt>
                <c:pt idx="6">
                  <c:v>1661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AC-4F99-B044-1136A0BAB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10.65'!$S$1</c:f>
              <c:strCache>
                <c:ptCount val="1"/>
                <c:pt idx="0">
                  <c:v>Wattle Range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10.65'!$AB$15:$AB$33</c:f>
              <c:numCache>
                <c:formatCode>0.0%</c:formatCode>
                <c:ptCount val="19"/>
                <c:pt idx="0">
                  <c:v>0.18592020054313765</c:v>
                </c:pt>
                <c:pt idx="1">
                  <c:v>3.864633382076457E-3</c:v>
                </c:pt>
                <c:pt idx="2">
                  <c:v>0.10497179862126593</c:v>
                </c:pt>
                <c:pt idx="3">
                  <c:v>3.0290369751410067E-3</c:v>
                </c:pt>
                <c:pt idx="4">
                  <c:v>5.3687069145602673E-2</c:v>
                </c:pt>
                <c:pt idx="5">
                  <c:v>2.9454773344474619E-2</c:v>
                </c:pt>
                <c:pt idx="6">
                  <c:v>6.7683308961771466E-2</c:v>
                </c:pt>
                <c:pt idx="7">
                  <c:v>5.9536243994150827E-2</c:v>
                </c:pt>
                <c:pt idx="8">
                  <c:v>3.0394819302276999E-2</c:v>
                </c:pt>
                <c:pt idx="9">
                  <c:v>2.6112387716732818E-3</c:v>
                </c:pt>
                <c:pt idx="10">
                  <c:v>1.9532066012116149E-2</c:v>
                </c:pt>
                <c:pt idx="11">
                  <c:v>1.0444955086693127E-2</c:v>
                </c:pt>
                <c:pt idx="12">
                  <c:v>2.4754543555462711E-2</c:v>
                </c:pt>
                <c:pt idx="13">
                  <c:v>6.2983079172759554E-2</c:v>
                </c:pt>
                <c:pt idx="14">
                  <c:v>3.4468351786087321E-2</c:v>
                </c:pt>
                <c:pt idx="15">
                  <c:v>5.6298307917275955E-2</c:v>
                </c:pt>
                <c:pt idx="16">
                  <c:v>8.324629204094422E-2</c:v>
                </c:pt>
                <c:pt idx="17">
                  <c:v>1.1907248798830166E-2</c:v>
                </c:pt>
                <c:pt idx="18">
                  <c:v>2.53812408606643E-2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02-48E6-B5F4-CF3487C8D79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02-48E6-B5F4-CF3487C8D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10.65'!$Z$44:$Z$60</c:f>
              <c:numCache>
                <c:formatCode>#,##0</c:formatCode>
                <c:ptCount val="17"/>
                <c:pt idx="0">
                  <c:v>17</c:v>
                </c:pt>
                <c:pt idx="1">
                  <c:v>127</c:v>
                </c:pt>
                <c:pt idx="2">
                  <c:v>306</c:v>
                </c:pt>
                <c:pt idx="3">
                  <c:v>461</c:v>
                </c:pt>
                <c:pt idx="4">
                  <c:v>492</c:v>
                </c:pt>
                <c:pt idx="5">
                  <c:v>369</c:v>
                </c:pt>
                <c:pt idx="6">
                  <c:v>370</c:v>
                </c:pt>
                <c:pt idx="7">
                  <c:v>423</c:v>
                </c:pt>
                <c:pt idx="8">
                  <c:v>436</c:v>
                </c:pt>
                <c:pt idx="9">
                  <c:v>515</c:v>
                </c:pt>
                <c:pt idx="10">
                  <c:v>482</c:v>
                </c:pt>
                <c:pt idx="11">
                  <c:v>397</c:v>
                </c:pt>
                <c:pt idx="12">
                  <c:v>257</c:v>
                </c:pt>
                <c:pt idx="13">
                  <c:v>94</c:v>
                </c:pt>
                <c:pt idx="14">
                  <c:v>55</c:v>
                </c:pt>
                <c:pt idx="15">
                  <c:v>26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A6-4020-8046-F47A3DE08689}"/>
            </c:ext>
          </c:extLst>
        </c:ser>
        <c:ser>
          <c:idx val="1"/>
          <c:order val="1"/>
          <c:tx>
            <c:strRef>
              <c:f>'Table 10.65'!$S$62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10.65'!$Z$63:$Z$79</c:f>
              <c:numCache>
                <c:formatCode>#,##0</c:formatCode>
                <c:ptCount val="17"/>
                <c:pt idx="0">
                  <c:v>9</c:v>
                </c:pt>
                <c:pt idx="1">
                  <c:v>123</c:v>
                </c:pt>
                <c:pt idx="2">
                  <c:v>358</c:v>
                </c:pt>
                <c:pt idx="3">
                  <c:v>341</c:v>
                </c:pt>
                <c:pt idx="4">
                  <c:v>384</c:v>
                </c:pt>
                <c:pt idx="5">
                  <c:v>333</c:v>
                </c:pt>
                <c:pt idx="6">
                  <c:v>348</c:v>
                </c:pt>
                <c:pt idx="7">
                  <c:v>420</c:v>
                </c:pt>
                <c:pt idx="8">
                  <c:v>464</c:v>
                </c:pt>
                <c:pt idx="9">
                  <c:v>510</c:v>
                </c:pt>
                <c:pt idx="10">
                  <c:v>456</c:v>
                </c:pt>
                <c:pt idx="11">
                  <c:v>325</c:v>
                </c:pt>
                <c:pt idx="12">
                  <c:v>178</c:v>
                </c:pt>
                <c:pt idx="13">
                  <c:v>82</c:v>
                </c:pt>
                <c:pt idx="14">
                  <c:v>60</c:v>
                </c:pt>
                <c:pt idx="15">
                  <c:v>27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A6-4020-8046-F47A3DE08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10.65'!$Z$83:$Z$90</c:f>
              <c:numCache>
                <c:formatCode>#,##0</c:formatCode>
                <c:ptCount val="8"/>
                <c:pt idx="0">
                  <c:v>250</c:v>
                </c:pt>
                <c:pt idx="1">
                  <c:v>148</c:v>
                </c:pt>
                <c:pt idx="2">
                  <c:v>596</c:v>
                </c:pt>
                <c:pt idx="3">
                  <c:v>119</c:v>
                </c:pt>
                <c:pt idx="4">
                  <c:v>49</c:v>
                </c:pt>
                <c:pt idx="5">
                  <c:v>127</c:v>
                </c:pt>
                <c:pt idx="6">
                  <c:v>357</c:v>
                </c:pt>
                <c:pt idx="7">
                  <c:v>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F-4BE4-A3CD-B96AB1E58BD0}"/>
            </c:ext>
          </c:extLst>
        </c:ser>
        <c:ser>
          <c:idx val="1"/>
          <c:order val="1"/>
          <c:tx>
            <c:strRef>
              <c:f>'Table 10.65'!$S$92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10.65'!$Z$93:$Z$100</c:f>
              <c:numCache>
                <c:formatCode>#,##0</c:formatCode>
                <c:ptCount val="8"/>
                <c:pt idx="0">
                  <c:v>149</c:v>
                </c:pt>
                <c:pt idx="1">
                  <c:v>396</c:v>
                </c:pt>
                <c:pt idx="2">
                  <c:v>111</c:v>
                </c:pt>
                <c:pt idx="3">
                  <c:v>512</c:v>
                </c:pt>
                <c:pt idx="4">
                  <c:v>412</c:v>
                </c:pt>
                <c:pt idx="5">
                  <c:v>299</c:v>
                </c:pt>
                <c:pt idx="6">
                  <c:v>30</c:v>
                </c:pt>
                <c:pt idx="7">
                  <c:v>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0F-4BE4-A3CD-B96AB1E58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10.7'!$S$1</c:f>
              <c:strCache>
                <c:ptCount val="1"/>
                <c:pt idx="0">
                  <c:v>Barunga West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10.7'!$U$8:$Y$8</c:f>
              <c:numCache>
                <c:formatCode>#,##0</c:formatCode>
                <c:ptCount val="5"/>
                <c:pt idx="0">
                  <c:v>26056</c:v>
                </c:pt>
                <c:pt idx="1">
                  <c:v>29265</c:v>
                </c:pt>
                <c:pt idx="2">
                  <c:v>30296</c:v>
                </c:pt>
                <c:pt idx="3">
                  <c:v>32322.21</c:v>
                </c:pt>
                <c:pt idx="4">
                  <c:v>33261.5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71-4BB2-81F9-454DEB2E61A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71-4BB2-81F9-454DEB2E6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10.65'!$S$1</c:f>
              <c:strCache>
                <c:ptCount val="1"/>
                <c:pt idx="0">
                  <c:v>Wattle Range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10.65'!$T$8:$Z$8</c:f>
              <c:numCache>
                <c:formatCode>#,##0</c:formatCode>
                <c:ptCount val="7"/>
                <c:pt idx="0">
                  <c:v>28670</c:v>
                </c:pt>
                <c:pt idx="1">
                  <c:v>29777.919999999998</c:v>
                </c:pt>
                <c:pt idx="2">
                  <c:v>29477.82</c:v>
                </c:pt>
                <c:pt idx="3">
                  <c:v>30012.7</c:v>
                </c:pt>
                <c:pt idx="4">
                  <c:v>31053</c:v>
                </c:pt>
                <c:pt idx="5">
                  <c:v>31004.06</c:v>
                </c:pt>
                <c:pt idx="6">
                  <c:v>32584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5A-4D15-924E-35B172DB6F9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10.65'!$T$2:$Z$2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5A-4D15-924E-35B172DB6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10.66'!$U$4:$Y$4</c:f>
              <c:numCache>
                <c:formatCode>#,##0</c:formatCode>
                <c:ptCount val="5"/>
                <c:pt idx="0">
                  <c:v>45463</c:v>
                </c:pt>
                <c:pt idx="1">
                  <c:v>45433</c:v>
                </c:pt>
                <c:pt idx="2">
                  <c:v>45176</c:v>
                </c:pt>
                <c:pt idx="3">
                  <c:v>44815</c:v>
                </c:pt>
                <c:pt idx="4">
                  <c:v>46338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10-486D-B851-8E077D6C016A}"/>
            </c:ext>
          </c:extLst>
        </c:ser>
        <c:ser>
          <c:idx val="1"/>
          <c:order val="1"/>
          <c:tx>
            <c:strRef>
              <c:f>'Table 10.66'!$S$7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10.66'!$U$7:$Y$7</c:f>
              <c:numCache>
                <c:formatCode>#,##0</c:formatCode>
                <c:ptCount val="5"/>
                <c:pt idx="0">
                  <c:v>32272</c:v>
                </c:pt>
                <c:pt idx="1">
                  <c:v>32381</c:v>
                </c:pt>
                <c:pt idx="2">
                  <c:v>32195</c:v>
                </c:pt>
                <c:pt idx="3">
                  <c:v>32148</c:v>
                </c:pt>
                <c:pt idx="4">
                  <c:v>32501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10-486D-B851-8E077D6C016A}"/>
            </c:ext>
          </c:extLst>
        </c:ser>
        <c:ser>
          <c:idx val="2"/>
          <c:order val="2"/>
          <c:tx>
            <c:strRef>
              <c:f>'Table 10.66'!$S$11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10.66'!$U$11:$Y$11</c:f>
              <c:numCache>
                <c:formatCode>#,##0</c:formatCode>
                <c:ptCount val="5"/>
                <c:pt idx="0">
                  <c:v>41059</c:v>
                </c:pt>
                <c:pt idx="1">
                  <c:v>40985</c:v>
                </c:pt>
                <c:pt idx="2">
                  <c:v>40886</c:v>
                </c:pt>
                <c:pt idx="3">
                  <c:v>40421</c:v>
                </c:pt>
                <c:pt idx="4">
                  <c:v>41748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10-486D-B851-8E077D6C016A}"/>
            </c:ext>
          </c:extLst>
        </c:ser>
        <c:ser>
          <c:idx val="3"/>
          <c:order val="3"/>
          <c:tx>
            <c:strRef>
              <c:f>'Table 10.66'!$S$12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10.66'!$U$12:$Y$12</c:f>
              <c:numCache>
                <c:formatCode>#,##0</c:formatCode>
                <c:ptCount val="5"/>
                <c:pt idx="0">
                  <c:v>4401</c:v>
                </c:pt>
                <c:pt idx="1">
                  <c:v>4447</c:v>
                </c:pt>
                <c:pt idx="2">
                  <c:v>4289</c:v>
                </c:pt>
                <c:pt idx="3">
                  <c:v>4394</c:v>
                </c:pt>
                <c:pt idx="4">
                  <c:v>4590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10-486D-B851-8E077D6C0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10.66'!$S$1</c:f>
              <c:strCache>
                <c:ptCount val="1"/>
                <c:pt idx="0">
                  <c:v>West Torrens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10.66'!$AB$15:$AB$33</c:f>
              <c:numCache>
                <c:formatCode>0.0%</c:formatCode>
                <c:ptCount val="19"/>
                <c:pt idx="0">
                  <c:v>7.0711443709155376E-3</c:v>
                </c:pt>
                <c:pt idx="1">
                  <c:v>6.1434432143814294E-3</c:v>
                </c:pt>
                <c:pt idx="2">
                  <c:v>5.0137093615354483E-2</c:v>
                </c:pt>
                <c:pt idx="3">
                  <c:v>7.1742222771971056E-3</c:v>
                </c:pt>
                <c:pt idx="4">
                  <c:v>5.2755272434906304E-2</c:v>
                </c:pt>
                <c:pt idx="5">
                  <c:v>3.3809553260354175E-2</c:v>
                </c:pt>
                <c:pt idx="6">
                  <c:v>8.4936194776011706E-2</c:v>
                </c:pt>
                <c:pt idx="7">
                  <c:v>9.3306120766075001E-2</c:v>
                </c:pt>
                <c:pt idx="8">
                  <c:v>3.9973612055991918E-2</c:v>
                </c:pt>
                <c:pt idx="9">
                  <c:v>1.4410291298163153E-2</c:v>
                </c:pt>
                <c:pt idx="10">
                  <c:v>3.5747417898447646E-2</c:v>
                </c:pt>
                <c:pt idx="11">
                  <c:v>1.6080153379924546E-2</c:v>
                </c:pt>
                <c:pt idx="12">
                  <c:v>6.9495124415032888E-2</c:v>
                </c:pt>
                <c:pt idx="13">
                  <c:v>0.10295421279402973</c:v>
                </c:pt>
                <c:pt idx="14">
                  <c:v>6.2011668418991077E-2</c:v>
                </c:pt>
                <c:pt idx="15">
                  <c:v>8.7904838476920863E-2</c:v>
                </c:pt>
                <c:pt idx="16">
                  <c:v>0.13121817469643557</c:v>
                </c:pt>
                <c:pt idx="17">
                  <c:v>2.4676850763807285E-2</c:v>
                </c:pt>
                <c:pt idx="18">
                  <c:v>3.4778485579400914E-2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4B-418A-BF92-B2E14BA0010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4B-418A-BF92-B2E14BA00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10.66'!$Y$44:$Y$60</c:f>
              <c:numCache>
                <c:formatCode>#,##0</c:formatCode>
                <c:ptCount val="17"/>
                <c:pt idx="0">
                  <c:v>11</c:v>
                </c:pt>
                <c:pt idx="1">
                  <c:v>246</c:v>
                </c:pt>
                <c:pt idx="2">
                  <c:v>1098</c:v>
                </c:pt>
                <c:pt idx="3">
                  <c:v>2395</c:v>
                </c:pt>
                <c:pt idx="4">
                  <c:v>3617</c:v>
                </c:pt>
                <c:pt idx="5">
                  <c:v>3622</c:v>
                </c:pt>
                <c:pt idx="6">
                  <c:v>2758</c:v>
                </c:pt>
                <c:pt idx="7">
                  <c:v>2152</c:v>
                </c:pt>
                <c:pt idx="8">
                  <c:v>2120</c:v>
                </c:pt>
                <c:pt idx="9">
                  <c:v>1806</c:v>
                </c:pt>
                <c:pt idx="10">
                  <c:v>1541</c:v>
                </c:pt>
                <c:pt idx="11">
                  <c:v>1073</c:v>
                </c:pt>
                <c:pt idx="12">
                  <c:v>584</c:v>
                </c:pt>
                <c:pt idx="13">
                  <c:v>207</c:v>
                </c:pt>
                <c:pt idx="14">
                  <c:v>116</c:v>
                </c:pt>
                <c:pt idx="15">
                  <c:v>66</c:v>
                </c:pt>
                <c:pt idx="16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4A-4F7D-9AD4-261D59BBFF47}"/>
            </c:ext>
          </c:extLst>
        </c:ser>
        <c:ser>
          <c:idx val="1"/>
          <c:order val="1"/>
          <c:tx>
            <c:strRef>
              <c:f>'Table 10.66'!$S$62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10.66'!$Y$63:$Y$79</c:f>
              <c:numCache>
                <c:formatCode>#,##0</c:formatCode>
                <c:ptCount val="17"/>
                <c:pt idx="0">
                  <c:v>14</c:v>
                </c:pt>
                <c:pt idx="1">
                  <c:v>380</c:v>
                </c:pt>
                <c:pt idx="2">
                  <c:v>1263</c:v>
                </c:pt>
                <c:pt idx="3">
                  <c:v>2624</c:v>
                </c:pt>
                <c:pt idx="4">
                  <c:v>3571</c:v>
                </c:pt>
                <c:pt idx="5">
                  <c:v>3075</c:v>
                </c:pt>
                <c:pt idx="6">
                  <c:v>2274</c:v>
                </c:pt>
                <c:pt idx="7">
                  <c:v>2093</c:v>
                </c:pt>
                <c:pt idx="8">
                  <c:v>2118</c:v>
                </c:pt>
                <c:pt idx="9">
                  <c:v>1902</c:v>
                </c:pt>
                <c:pt idx="10">
                  <c:v>1622</c:v>
                </c:pt>
                <c:pt idx="11">
                  <c:v>1073</c:v>
                </c:pt>
                <c:pt idx="12">
                  <c:v>482</c:v>
                </c:pt>
                <c:pt idx="13">
                  <c:v>167</c:v>
                </c:pt>
                <c:pt idx="14">
                  <c:v>79</c:v>
                </c:pt>
                <c:pt idx="15">
                  <c:v>76</c:v>
                </c:pt>
                <c:pt idx="16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4A-4F7D-9AD4-261D59BBF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10.66'!$Y$83:$Y$90</c:f>
              <c:numCache>
                <c:formatCode>#,##0</c:formatCode>
                <c:ptCount val="8"/>
                <c:pt idx="0">
                  <c:v>1867</c:v>
                </c:pt>
                <c:pt idx="1">
                  <c:v>2763</c:v>
                </c:pt>
                <c:pt idx="2">
                  <c:v>2382</c:v>
                </c:pt>
                <c:pt idx="3">
                  <c:v>1329</c:v>
                </c:pt>
                <c:pt idx="4">
                  <c:v>1116</c:v>
                </c:pt>
                <c:pt idx="5">
                  <c:v>1084</c:v>
                </c:pt>
                <c:pt idx="6">
                  <c:v>954</c:v>
                </c:pt>
                <c:pt idx="7">
                  <c:v>1694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D4-4495-B417-DF21EA6D6CC2}"/>
            </c:ext>
          </c:extLst>
        </c:ser>
        <c:ser>
          <c:idx val="1"/>
          <c:order val="1"/>
          <c:tx>
            <c:strRef>
              <c:f>'Table 10.66'!$S$92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10.66'!$Y$93:$Y$100</c:f>
              <c:numCache>
                <c:formatCode>#,##0</c:formatCode>
                <c:ptCount val="8"/>
                <c:pt idx="0">
                  <c:v>1274</c:v>
                </c:pt>
                <c:pt idx="1">
                  <c:v>3662</c:v>
                </c:pt>
                <c:pt idx="2">
                  <c:v>520</c:v>
                </c:pt>
                <c:pt idx="3">
                  <c:v>2327</c:v>
                </c:pt>
                <c:pt idx="4">
                  <c:v>3120</c:v>
                </c:pt>
                <c:pt idx="5">
                  <c:v>1569</c:v>
                </c:pt>
                <c:pt idx="6">
                  <c:v>94</c:v>
                </c:pt>
                <c:pt idx="7">
                  <c:v>840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D4-4495-B417-DF21EA6D6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10.66'!$S$1</c:f>
              <c:strCache>
                <c:ptCount val="1"/>
                <c:pt idx="0">
                  <c:v>West Torrens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10.66'!$U$8:$Y$8</c:f>
              <c:numCache>
                <c:formatCode>#,##0</c:formatCode>
                <c:ptCount val="5"/>
                <c:pt idx="0">
                  <c:v>37687</c:v>
                </c:pt>
                <c:pt idx="1">
                  <c:v>37656</c:v>
                </c:pt>
                <c:pt idx="2">
                  <c:v>39098.370000000003</c:v>
                </c:pt>
                <c:pt idx="3">
                  <c:v>39737</c:v>
                </c:pt>
                <c:pt idx="4">
                  <c:v>40104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DF-43B0-8D4B-40728BEEF11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DF-43B0-8D4B-40728BEEF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10.66'!$T$4:$Z$4</c:f>
              <c:numCache>
                <c:formatCode>#,##0</c:formatCode>
                <c:ptCount val="7"/>
                <c:pt idx="0">
                  <c:v>45288</c:v>
                </c:pt>
                <c:pt idx="1">
                  <c:v>45463</c:v>
                </c:pt>
                <c:pt idx="2">
                  <c:v>45433</c:v>
                </c:pt>
                <c:pt idx="3">
                  <c:v>45176</c:v>
                </c:pt>
                <c:pt idx="4">
                  <c:v>44815</c:v>
                </c:pt>
                <c:pt idx="5">
                  <c:v>46338</c:v>
                </c:pt>
                <c:pt idx="6">
                  <c:v>48507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D1-439F-A16A-076A316EDC3D}"/>
            </c:ext>
          </c:extLst>
        </c:ser>
        <c:ser>
          <c:idx val="1"/>
          <c:order val="1"/>
          <c:tx>
            <c:strRef>
              <c:f>'Table 10.66'!$S$7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10.66'!$T$7:$Z$7</c:f>
              <c:numCache>
                <c:formatCode>#,##0</c:formatCode>
                <c:ptCount val="7"/>
                <c:pt idx="0">
                  <c:v>32138</c:v>
                </c:pt>
                <c:pt idx="1">
                  <c:v>32272</c:v>
                </c:pt>
                <c:pt idx="2">
                  <c:v>32381</c:v>
                </c:pt>
                <c:pt idx="3">
                  <c:v>32195</c:v>
                </c:pt>
                <c:pt idx="4">
                  <c:v>32148</c:v>
                </c:pt>
                <c:pt idx="5">
                  <c:v>32501</c:v>
                </c:pt>
                <c:pt idx="6">
                  <c:v>33618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D1-439F-A16A-076A316EDC3D}"/>
            </c:ext>
          </c:extLst>
        </c:ser>
        <c:ser>
          <c:idx val="2"/>
          <c:order val="2"/>
          <c:tx>
            <c:strRef>
              <c:f>'Table 10.66'!$S$11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10.66'!$T$11:$Z$11</c:f>
              <c:numCache>
                <c:formatCode>#,##0</c:formatCode>
                <c:ptCount val="7"/>
                <c:pt idx="0">
                  <c:v>40745</c:v>
                </c:pt>
                <c:pt idx="1">
                  <c:v>41059</c:v>
                </c:pt>
                <c:pt idx="2">
                  <c:v>40985</c:v>
                </c:pt>
                <c:pt idx="3">
                  <c:v>40886</c:v>
                </c:pt>
                <c:pt idx="4">
                  <c:v>40421</c:v>
                </c:pt>
                <c:pt idx="5">
                  <c:v>41748</c:v>
                </c:pt>
                <c:pt idx="6">
                  <c:v>43521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D1-439F-A16A-076A316EDC3D}"/>
            </c:ext>
          </c:extLst>
        </c:ser>
        <c:ser>
          <c:idx val="3"/>
          <c:order val="3"/>
          <c:tx>
            <c:strRef>
              <c:f>'Table 10.66'!$S$12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10.66'!$T$12:$Z$12</c:f>
              <c:numCache>
                <c:formatCode>#,##0</c:formatCode>
                <c:ptCount val="7"/>
                <c:pt idx="0">
                  <c:v>4542</c:v>
                </c:pt>
                <c:pt idx="1">
                  <c:v>4401</c:v>
                </c:pt>
                <c:pt idx="2">
                  <c:v>4447</c:v>
                </c:pt>
                <c:pt idx="3">
                  <c:v>4289</c:v>
                </c:pt>
                <c:pt idx="4">
                  <c:v>4394</c:v>
                </c:pt>
                <c:pt idx="5">
                  <c:v>4590</c:v>
                </c:pt>
                <c:pt idx="6">
                  <c:v>4987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D1-439F-A16A-076A316ED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10.66'!$S$1</c:f>
              <c:strCache>
                <c:ptCount val="1"/>
                <c:pt idx="0">
                  <c:v>West Torrens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10.66'!$AB$15:$AB$33</c:f>
              <c:numCache>
                <c:formatCode>0.0%</c:formatCode>
                <c:ptCount val="19"/>
                <c:pt idx="0">
                  <c:v>7.0711443709155376E-3</c:v>
                </c:pt>
                <c:pt idx="1">
                  <c:v>6.1434432143814294E-3</c:v>
                </c:pt>
                <c:pt idx="2">
                  <c:v>5.0137093615354483E-2</c:v>
                </c:pt>
                <c:pt idx="3">
                  <c:v>7.1742222771971056E-3</c:v>
                </c:pt>
                <c:pt idx="4">
                  <c:v>5.2755272434906304E-2</c:v>
                </c:pt>
                <c:pt idx="5">
                  <c:v>3.3809553260354175E-2</c:v>
                </c:pt>
                <c:pt idx="6">
                  <c:v>8.4936194776011706E-2</c:v>
                </c:pt>
                <c:pt idx="7">
                  <c:v>9.3306120766075001E-2</c:v>
                </c:pt>
                <c:pt idx="8">
                  <c:v>3.9973612055991918E-2</c:v>
                </c:pt>
                <c:pt idx="9">
                  <c:v>1.4410291298163153E-2</c:v>
                </c:pt>
                <c:pt idx="10">
                  <c:v>3.5747417898447646E-2</c:v>
                </c:pt>
                <c:pt idx="11">
                  <c:v>1.6080153379924546E-2</c:v>
                </c:pt>
                <c:pt idx="12">
                  <c:v>6.9495124415032888E-2</c:v>
                </c:pt>
                <c:pt idx="13">
                  <c:v>0.10295421279402973</c:v>
                </c:pt>
                <c:pt idx="14">
                  <c:v>6.2011668418991077E-2</c:v>
                </c:pt>
                <c:pt idx="15">
                  <c:v>8.7904838476920863E-2</c:v>
                </c:pt>
                <c:pt idx="16">
                  <c:v>0.13121817469643557</c:v>
                </c:pt>
                <c:pt idx="17">
                  <c:v>2.4676850763807285E-2</c:v>
                </c:pt>
                <c:pt idx="18">
                  <c:v>3.4778485579400914E-2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3D-47CC-9F8D-761A3EDAD37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3D-47CC-9F8D-761A3EDAD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10.66'!$Z$44:$Z$60</c:f>
              <c:numCache>
                <c:formatCode>#,##0</c:formatCode>
                <c:ptCount val="17"/>
                <c:pt idx="0">
                  <c:v>14</c:v>
                </c:pt>
                <c:pt idx="1">
                  <c:v>277</c:v>
                </c:pt>
                <c:pt idx="2">
                  <c:v>1097</c:v>
                </c:pt>
                <c:pt idx="3">
                  <c:v>2613</c:v>
                </c:pt>
                <c:pt idx="4">
                  <c:v>3825</c:v>
                </c:pt>
                <c:pt idx="5">
                  <c:v>3772</c:v>
                </c:pt>
                <c:pt idx="6">
                  <c:v>2928</c:v>
                </c:pt>
                <c:pt idx="7">
                  <c:v>2300</c:v>
                </c:pt>
                <c:pt idx="8">
                  <c:v>2196</c:v>
                </c:pt>
                <c:pt idx="9">
                  <c:v>1903</c:v>
                </c:pt>
                <c:pt idx="10">
                  <c:v>1632</c:v>
                </c:pt>
                <c:pt idx="11">
                  <c:v>1108</c:v>
                </c:pt>
                <c:pt idx="12">
                  <c:v>593</c:v>
                </c:pt>
                <c:pt idx="13">
                  <c:v>225</c:v>
                </c:pt>
                <c:pt idx="14">
                  <c:v>119</c:v>
                </c:pt>
                <c:pt idx="15">
                  <c:v>65</c:v>
                </c:pt>
                <c:pt idx="16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BD-4B7C-BA48-14DF3B735C87}"/>
            </c:ext>
          </c:extLst>
        </c:ser>
        <c:ser>
          <c:idx val="1"/>
          <c:order val="1"/>
          <c:tx>
            <c:strRef>
              <c:f>'Table 10.66'!$S$62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10.66'!$Z$63:$Z$79</c:f>
              <c:numCache>
                <c:formatCode>#,##0</c:formatCode>
                <c:ptCount val="17"/>
                <c:pt idx="0">
                  <c:v>14</c:v>
                </c:pt>
                <c:pt idx="1">
                  <c:v>352</c:v>
                </c:pt>
                <c:pt idx="2">
                  <c:v>1263</c:v>
                </c:pt>
                <c:pt idx="3">
                  <c:v>2720</c:v>
                </c:pt>
                <c:pt idx="4">
                  <c:v>3748</c:v>
                </c:pt>
                <c:pt idx="5">
                  <c:v>3322</c:v>
                </c:pt>
                <c:pt idx="6">
                  <c:v>2407</c:v>
                </c:pt>
                <c:pt idx="7">
                  <c:v>2102</c:v>
                </c:pt>
                <c:pt idx="8">
                  <c:v>2235</c:v>
                </c:pt>
                <c:pt idx="9">
                  <c:v>1852</c:v>
                </c:pt>
                <c:pt idx="10">
                  <c:v>1700</c:v>
                </c:pt>
                <c:pt idx="11">
                  <c:v>1157</c:v>
                </c:pt>
                <c:pt idx="12">
                  <c:v>498</c:v>
                </c:pt>
                <c:pt idx="13">
                  <c:v>204</c:v>
                </c:pt>
                <c:pt idx="14">
                  <c:v>88</c:v>
                </c:pt>
                <c:pt idx="15">
                  <c:v>68</c:v>
                </c:pt>
                <c:pt idx="16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BD-4B7C-BA48-14DF3B735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10.66'!$Z$83:$Z$90</c:f>
              <c:numCache>
                <c:formatCode>#,##0</c:formatCode>
                <c:ptCount val="8"/>
                <c:pt idx="0">
                  <c:v>1967</c:v>
                </c:pt>
                <c:pt idx="1">
                  <c:v>3033</c:v>
                </c:pt>
                <c:pt idx="2">
                  <c:v>2454</c:v>
                </c:pt>
                <c:pt idx="3">
                  <c:v>1367</c:v>
                </c:pt>
                <c:pt idx="4">
                  <c:v>1148</c:v>
                </c:pt>
                <c:pt idx="5">
                  <c:v>1141</c:v>
                </c:pt>
                <c:pt idx="6">
                  <c:v>992</c:v>
                </c:pt>
                <c:pt idx="7">
                  <c:v>1861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4C-4E62-9FC9-83C2CAB7EBBA}"/>
            </c:ext>
          </c:extLst>
        </c:ser>
        <c:ser>
          <c:idx val="1"/>
          <c:order val="1"/>
          <c:tx>
            <c:strRef>
              <c:f>'Table 10.66'!$S$92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10.66'!$Z$93:$Z$100</c:f>
              <c:numCache>
                <c:formatCode>#,##0</c:formatCode>
                <c:ptCount val="8"/>
                <c:pt idx="0">
                  <c:v>1391</c:v>
                </c:pt>
                <c:pt idx="1">
                  <c:v>3913</c:v>
                </c:pt>
                <c:pt idx="2">
                  <c:v>543</c:v>
                </c:pt>
                <c:pt idx="3">
                  <c:v>2542</c:v>
                </c:pt>
                <c:pt idx="4">
                  <c:v>3159</c:v>
                </c:pt>
                <c:pt idx="5">
                  <c:v>1648</c:v>
                </c:pt>
                <c:pt idx="6">
                  <c:v>99</c:v>
                </c:pt>
                <c:pt idx="7">
                  <c:v>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4C-4E62-9FC9-83C2CAB7E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10.7'!$T$4:$Z$4</c:f>
              <c:numCache>
                <c:formatCode>#,##0</c:formatCode>
                <c:ptCount val="7"/>
                <c:pt idx="0">
                  <c:v>1128</c:v>
                </c:pt>
                <c:pt idx="1">
                  <c:v>1199</c:v>
                </c:pt>
                <c:pt idx="2">
                  <c:v>1251</c:v>
                </c:pt>
                <c:pt idx="3">
                  <c:v>1275</c:v>
                </c:pt>
                <c:pt idx="4">
                  <c:v>1153</c:v>
                </c:pt>
                <c:pt idx="5">
                  <c:v>1290</c:v>
                </c:pt>
                <c:pt idx="6">
                  <c:v>1527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E6-44B2-B888-7C5ABCDEC7DE}"/>
            </c:ext>
          </c:extLst>
        </c:ser>
        <c:ser>
          <c:idx val="1"/>
          <c:order val="1"/>
          <c:tx>
            <c:strRef>
              <c:f>'Table 10.7'!$S$7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10.7'!$T$7:$Z$7</c:f>
              <c:numCache>
                <c:formatCode>#,##0</c:formatCode>
                <c:ptCount val="7"/>
                <c:pt idx="0">
                  <c:v>825</c:v>
                </c:pt>
                <c:pt idx="1">
                  <c:v>869</c:v>
                </c:pt>
                <c:pt idx="2">
                  <c:v>902</c:v>
                </c:pt>
                <c:pt idx="3">
                  <c:v>921</c:v>
                </c:pt>
                <c:pt idx="4">
                  <c:v>870</c:v>
                </c:pt>
                <c:pt idx="5">
                  <c:v>936</c:v>
                </c:pt>
                <c:pt idx="6">
                  <c:v>1088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E6-44B2-B888-7C5ABCDEC7DE}"/>
            </c:ext>
          </c:extLst>
        </c:ser>
        <c:ser>
          <c:idx val="2"/>
          <c:order val="2"/>
          <c:tx>
            <c:strRef>
              <c:f>'Table 10.7'!$S$11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10.7'!$T$11:$Z$11</c:f>
              <c:numCache>
                <c:formatCode>#,##0</c:formatCode>
                <c:ptCount val="7"/>
                <c:pt idx="0">
                  <c:v>851</c:v>
                </c:pt>
                <c:pt idx="1">
                  <c:v>915</c:v>
                </c:pt>
                <c:pt idx="2">
                  <c:v>941</c:v>
                </c:pt>
                <c:pt idx="3">
                  <c:v>951</c:v>
                </c:pt>
                <c:pt idx="4">
                  <c:v>868</c:v>
                </c:pt>
                <c:pt idx="5">
                  <c:v>954</c:v>
                </c:pt>
                <c:pt idx="6">
                  <c:v>1132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E6-44B2-B888-7C5ABCDEC7DE}"/>
            </c:ext>
          </c:extLst>
        </c:ser>
        <c:ser>
          <c:idx val="3"/>
          <c:order val="3"/>
          <c:tx>
            <c:strRef>
              <c:f>'Table 10.7'!$S$12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10.7'!$T$12:$Z$12</c:f>
              <c:numCache>
                <c:formatCode>#,##0</c:formatCode>
                <c:ptCount val="7"/>
                <c:pt idx="0">
                  <c:v>278</c:v>
                </c:pt>
                <c:pt idx="1">
                  <c:v>282</c:v>
                </c:pt>
                <c:pt idx="2">
                  <c:v>311</c:v>
                </c:pt>
                <c:pt idx="3">
                  <c:v>326</c:v>
                </c:pt>
                <c:pt idx="4">
                  <c:v>280</c:v>
                </c:pt>
                <c:pt idx="5">
                  <c:v>336</c:v>
                </c:pt>
                <c:pt idx="6">
                  <c:v>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E6-44B2-B888-7C5ABCDEC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10.66'!$S$1</c:f>
              <c:strCache>
                <c:ptCount val="1"/>
                <c:pt idx="0">
                  <c:v>West Torrens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10.66'!$T$8:$Z$8</c:f>
              <c:numCache>
                <c:formatCode>#,##0</c:formatCode>
                <c:ptCount val="7"/>
                <c:pt idx="0">
                  <c:v>36113.74</c:v>
                </c:pt>
                <c:pt idx="1">
                  <c:v>37687</c:v>
                </c:pt>
                <c:pt idx="2">
                  <c:v>37656</c:v>
                </c:pt>
                <c:pt idx="3">
                  <c:v>39098.370000000003</c:v>
                </c:pt>
                <c:pt idx="4">
                  <c:v>39737</c:v>
                </c:pt>
                <c:pt idx="5">
                  <c:v>40104</c:v>
                </c:pt>
                <c:pt idx="6">
                  <c:v>41895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F5-4C1E-9D34-D5071819C01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10.66'!$T$2:$Z$2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F5-4C1E-9D34-D5071819C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10.67'!$U$4:$Y$4</c:f>
              <c:numCache>
                <c:formatCode>#,##0</c:formatCode>
                <c:ptCount val="5"/>
                <c:pt idx="0">
                  <c:v>14988</c:v>
                </c:pt>
                <c:pt idx="1">
                  <c:v>14305</c:v>
                </c:pt>
                <c:pt idx="2">
                  <c:v>13482</c:v>
                </c:pt>
                <c:pt idx="3">
                  <c:v>12598</c:v>
                </c:pt>
                <c:pt idx="4">
                  <c:v>12569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A1-4D94-BF58-A40C08B397B1}"/>
            </c:ext>
          </c:extLst>
        </c:ser>
        <c:ser>
          <c:idx val="1"/>
          <c:order val="1"/>
          <c:tx>
            <c:strRef>
              <c:f>'Table 10.67'!$S$7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10.67'!$U$7:$Y$7</c:f>
              <c:numCache>
                <c:formatCode>#,##0</c:formatCode>
                <c:ptCount val="5"/>
                <c:pt idx="0">
                  <c:v>11106</c:v>
                </c:pt>
                <c:pt idx="1">
                  <c:v>11017</c:v>
                </c:pt>
                <c:pt idx="2">
                  <c:v>10640</c:v>
                </c:pt>
                <c:pt idx="3">
                  <c:v>10015</c:v>
                </c:pt>
                <c:pt idx="4">
                  <c:v>9743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A1-4D94-BF58-A40C08B397B1}"/>
            </c:ext>
          </c:extLst>
        </c:ser>
        <c:ser>
          <c:idx val="2"/>
          <c:order val="2"/>
          <c:tx>
            <c:strRef>
              <c:f>'Table 10.67'!$S$11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10.67'!$U$11:$Y$11</c:f>
              <c:numCache>
                <c:formatCode>#,##0</c:formatCode>
                <c:ptCount val="5"/>
                <c:pt idx="0">
                  <c:v>14220</c:v>
                </c:pt>
                <c:pt idx="1">
                  <c:v>13549</c:v>
                </c:pt>
                <c:pt idx="2">
                  <c:v>12799</c:v>
                </c:pt>
                <c:pt idx="3">
                  <c:v>11952</c:v>
                </c:pt>
                <c:pt idx="4">
                  <c:v>11873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A1-4D94-BF58-A40C08B397B1}"/>
            </c:ext>
          </c:extLst>
        </c:ser>
        <c:ser>
          <c:idx val="3"/>
          <c:order val="3"/>
          <c:tx>
            <c:strRef>
              <c:f>'Table 10.67'!$S$12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10.67'!$U$12:$Y$12</c:f>
              <c:numCache>
                <c:formatCode>#,##0</c:formatCode>
                <c:ptCount val="5"/>
                <c:pt idx="0">
                  <c:v>765</c:v>
                </c:pt>
                <c:pt idx="1">
                  <c:v>754</c:v>
                </c:pt>
                <c:pt idx="2">
                  <c:v>686</c:v>
                </c:pt>
                <c:pt idx="3">
                  <c:v>645</c:v>
                </c:pt>
                <c:pt idx="4">
                  <c:v>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A1-4D94-BF58-A40C08B39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10.67'!$S$1</c:f>
              <c:strCache>
                <c:ptCount val="1"/>
                <c:pt idx="0">
                  <c:v>Whyalla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10.67'!$AB$15:$AB$33</c:f>
              <c:numCache>
                <c:formatCode>0.0%</c:formatCode>
                <c:ptCount val="19"/>
                <c:pt idx="0">
                  <c:v>9.0123640697154766E-3</c:v>
                </c:pt>
                <c:pt idx="1">
                  <c:v>3.6347385669596305E-2</c:v>
                </c:pt>
                <c:pt idx="2">
                  <c:v>0.13414270817816176</c:v>
                </c:pt>
                <c:pt idx="3">
                  <c:v>2.1748845523610904E-2</c:v>
                </c:pt>
                <c:pt idx="4">
                  <c:v>7.6046476984954564E-2</c:v>
                </c:pt>
                <c:pt idx="5">
                  <c:v>1.9737822136153733E-2</c:v>
                </c:pt>
                <c:pt idx="6">
                  <c:v>9.9061522419186657E-2</c:v>
                </c:pt>
                <c:pt idx="7">
                  <c:v>7.8802323849247735E-2</c:v>
                </c:pt>
                <c:pt idx="8">
                  <c:v>4.342320869953821E-2</c:v>
                </c:pt>
                <c:pt idx="9">
                  <c:v>2.2344704305079697E-3</c:v>
                </c:pt>
                <c:pt idx="10">
                  <c:v>2.0110233874571726E-2</c:v>
                </c:pt>
                <c:pt idx="11">
                  <c:v>1.4896469536719798E-2</c:v>
                </c:pt>
                <c:pt idx="12">
                  <c:v>3.470877402055713E-2</c:v>
                </c:pt>
                <c:pt idx="13">
                  <c:v>9.6007746164159094E-2</c:v>
                </c:pt>
                <c:pt idx="14">
                  <c:v>4.3497691047221808E-2</c:v>
                </c:pt>
                <c:pt idx="15">
                  <c:v>8.0887829584388504E-2</c:v>
                </c:pt>
                <c:pt idx="16">
                  <c:v>0.11872486220765678</c:v>
                </c:pt>
                <c:pt idx="17">
                  <c:v>3.2772232980783555E-3</c:v>
                </c:pt>
                <c:pt idx="18">
                  <c:v>3.3889468196037539E-2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D6-47B9-AD39-13ABBE9B374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D6-47B9-AD39-13ABBE9B3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10.67'!$Y$44:$Y$60</c:f>
              <c:numCache>
                <c:formatCode>#,##0</c:formatCode>
                <c:ptCount val="17"/>
                <c:pt idx="0">
                  <c:v>0</c:v>
                </c:pt>
                <c:pt idx="1">
                  <c:v>135</c:v>
                </c:pt>
                <c:pt idx="2">
                  <c:v>295</c:v>
                </c:pt>
                <c:pt idx="3">
                  <c:v>645</c:v>
                </c:pt>
                <c:pt idx="4">
                  <c:v>777</c:v>
                </c:pt>
                <c:pt idx="5">
                  <c:v>724</c:v>
                </c:pt>
                <c:pt idx="6">
                  <c:v>645</c:v>
                </c:pt>
                <c:pt idx="7">
                  <c:v>698</c:v>
                </c:pt>
                <c:pt idx="8">
                  <c:v>878</c:v>
                </c:pt>
                <c:pt idx="9">
                  <c:v>774</c:v>
                </c:pt>
                <c:pt idx="10">
                  <c:v>682</c:v>
                </c:pt>
                <c:pt idx="11">
                  <c:v>386</c:v>
                </c:pt>
                <c:pt idx="12">
                  <c:v>148</c:v>
                </c:pt>
                <c:pt idx="13">
                  <c:v>35</c:v>
                </c:pt>
                <c:pt idx="14">
                  <c:v>24</c:v>
                </c:pt>
                <c:pt idx="15">
                  <c:v>20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3C-43E8-BC71-77EA1954ED00}"/>
            </c:ext>
          </c:extLst>
        </c:ser>
        <c:ser>
          <c:idx val="1"/>
          <c:order val="1"/>
          <c:tx>
            <c:strRef>
              <c:f>'Table 10.67'!$S$62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10.67'!$Y$63:$Y$79</c:f>
              <c:numCache>
                <c:formatCode>#,##0</c:formatCode>
                <c:ptCount val="17"/>
                <c:pt idx="0">
                  <c:v>13</c:v>
                </c:pt>
                <c:pt idx="1">
                  <c:v>168</c:v>
                </c:pt>
                <c:pt idx="2">
                  <c:v>326</c:v>
                </c:pt>
                <c:pt idx="3">
                  <c:v>511</c:v>
                </c:pt>
                <c:pt idx="4">
                  <c:v>624</c:v>
                </c:pt>
                <c:pt idx="5">
                  <c:v>592</c:v>
                </c:pt>
                <c:pt idx="6">
                  <c:v>460</c:v>
                </c:pt>
                <c:pt idx="7">
                  <c:v>587</c:v>
                </c:pt>
                <c:pt idx="8">
                  <c:v>705</c:v>
                </c:pt>
                <c:pt idx="9">
                  <c:v>649</c:v>
                </c:pt>
                <c:pt idx="10">
                  <c:v>544</c:v>
                </c:pt>
                <c:pt idx="11">
                  <c:v>303</c:v>
                </c:pt>
                <c:pt idx="12">
                  <c:v>117</c:v>
                </c:pt>
                <c:pt idx="13">
                  <c:v>59</c:v>
                </c:pt>
                <c:pt idx="14">
                  <c:v>22</c:v>
                </c:pt>
                <c:pt idx="15">
                  <c:v>12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3C-43E8-BC71-77EA1954E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10.67'!$Y$83:$Y$90</c:f>
              <c:numCache>
                <c:formatCode>#,##0</c:formatCode>
                <c:ptCount val="8"/>
                <c:pt idx="0">
                  <c:v>369</c:v>
                </c:pt>
                <c:pt idx="1">
                  <c:v>455</c:v>
                </c:pt>
                <c:pt idx="2">
                  <c:v>1495</c:v>
                </c:pt>
                <c:pt idx="3">
                  <c:v>215</c:v>
                </c:pt>
                <c:pt idx="4">
                  <c:v>132</c:v>
                </c:pt>
                <c:pt idx="5">
                  <c:v>159</c:v>
                </c:pt>
                <c:pt idx="6">
                  <c:v>930</c:v>
                </c:pt>
                <c:pt idx="7">
                  <c:v>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11-42F0-B5FE-328245EB2756}"/>
            </c:ext>
          </c:extLst>
        </c:ser>
        <c:ser>
          <c:idx val="1"/>
          <c:order val="1"/>
          <c:tx>
            <c:strRef>
              <c:f>'Table 10.67'!$S$92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10.67'!$Y$93:$Y$100</c:f>
              <c:numCache>
                <c:formatCode>#,##0</c:formatCode>
                <c:ptCount val="8"/>
                <c:pt idx="0">
                  <c:v>308</c:v>
                </c:pt>
                <c:pt idx="1">
                  <c:v>799</c:v>
                </c:pt>
                <c:pt idx="2">
                  <c:v>165</c:v>
                </c:pt>
                <c:pt idx="3">
                  <c:v>799</c:v>
                </c:pt>
                <c:pt idx="4">
                  <c:v>668</c:v>
                </c:pt>
                <c:pt idx="5">
                  <c:v>569</c:v>
                </c:pt>
                <c:pt idx="6">
                  <c:v>78</c:v>
                </c:pt>
                <c:pt idx="7">
                  <c:v>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11-42F0-B5FE-328245EB2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10.67'!$S$1</c:f>
              <c:strCache>
                <c:ptCount val="1"/>
                <c:pt idx="0">
                  <c:v>Whyalla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10.67'!$U$8:$Y$8</c:f>
              <c:numCache>
                <c:formatCode>#,##0</c:formatCode>
                <c:ptCount val="5"/>
                <c:pt idx="0">
                  <c:v>45066</c:v>
                </c:pt>
                <c:pt idx="1">
                  <c:v>47121.33</c:v>
                </c:pt>
                <c:pt idx="2">
                  <c:v>49143.5</c:v>
                </c:pt>
                <c:pt idx="3">
                  <c:v>48921.91</c:v>
                </c:pt>
                <c:pt idx="4">
                  <c:v>47921.5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27-48E1-896B-AC290A7ACD3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27-48E1-896B-AC290A7AC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10.67'!$T$4:$Z$4</c:f>
              <c:numCache>
                <c:formatCode>#,##0</c:formatCode>
                <c:ptCount val="7"/>
                <c:pt idx="0">
                  <c:v>14675</c:v>
                </c:pt>
                <c:pt idx="1">
                  <c:v>14988</c:v>
                </c:pt>
                <c:pt idx="2">
                  <c:v>14305</c:v>
                </c:pt>
                <c:pt idx="3">
                  <c:v>13482</c:v>
                </c:pt>
                <c:pt idx="4">
                  <c:v>12598</c:v>
                </c:pt>
                <c:pt idx="5">
                  <c:v>12569</c:v>
                </c:pt>
                <c:pt idx="6">
                  <c:v>13426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41-4C3D-8576-BAD5F61D143E}"/>
            </c:ext>
          </c:extLst>
        </c:ser>
        <c:ser>
          <c:idx val="1"/>
          <c:order val="1"/>
          <c:tx>
            <c:strRef>
              <c:f>'Table 10.67'!$S$7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10.67'!$T$7:$Z$7</c:f>
              <c:numCache>
                <c:formatCode>#,##0</c:formatCode>
                <c:ptCount val="7"/>
                <c:pt idx="0">
                  <c:v>11097</c:v>
                </c:pt>
                <c:pt idx="1">
                  <c:v>11106</c:v>
                </c:pt>
                <c:pt idx="2">
                  <c:v>11017</c:v>
                </c:pt>
                <c:pt idx="3">
                  <c:v>10640</c:v>
                </c:pt>
                <c:pt idx="4">
                  <c:v>10015</c:v>
                </c:pt>
                <c:pt idx="5">
                  <c:v>9743</c:v>
                </c:pt>
                <c:pt idx="6">
                  <c:v>10072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41-4C3D-8576-BAD5F61D143E}"/>
            </c:ext>
          </c:extLst>
        </c:ser>
        <c:ser>
          <c:idx val="2"/>
          <c:order val="2"/>
          <c:tx>
            <c:strRef>
              <c:f>'Table 10.67'!$S$11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10.67'!$T$11:$Z$11</c:f>
              <c:numCache>
                <c:formatCode>#,##0</c:formatCode>
                <c:ptCount val="7"/>
                <c:pt idx="0">
                  <c:v>13863</c:v>
                </c:pt>
                <c:pt idx="1">
                  <c:v>14220</c:v>
                </c:pt>
                <c:pt idx="2">
                  <c:v>13549</c:v>
                </c:pt>
                <c:pt idx="3">
                  <c:v>12799</c:v>
                </c:pt>
                <c:pt idx="4">
                  <c:v>11952</c:v>
                </c:pt>
                <c:pt idx="5">
                  <c:v>11873</c:v>
                </c:pt>
                <c:pt idx="6">
                  <c:v>12755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41-4C3D-8576-BAD5F61D143E}"/>
            </c:ext>
          </c:extLst>
        </c:ser>
        <c:ser>
          <c:idx val="3"/>
          <c:order val="3"/>
          <c:tx>
            <c:strRef>
              <c:f>'Table 10.67'!$S$12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10.67'!$T$12:$Z$12</c:f>
              <c:numCache>
                <c:formatCode>#,##0</c:formatCode>
                <c:ptCount val="7"/>
                <c:pt idx="0">
                  <c:v>814</c:v>
                </c:pt>
                <c:pt idx="1">
                  <c:v>765</c:v>
                </c:pt>
                <c:pt idx="2">
                  <c:v>754</c:v>
                </c:pt>
                <c:pt idx="3">
                  <c:v>686</c:v>
                </c:pt>
                <c:pt idx="4">
                  <c:v>645</c:v>
                </c:pt>
                <c:pt idx="5">
                  <c:v>696</c:v>
                </c:pt>
                <c:pt idx="6">
                  <c:v>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41-4C3D-8576-BAD5F61D1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10.67'!$S$1</c:f>
              <c:strCache>
                <c:ptCount val="1"/>
                <c:pt idx="0">
                  <c:v>Whyalla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10.67'!$AB$15:$AB$33</c:f>
              <c:numCache>
                <c:formatCode>0.0%</c:formatCode>
                <c:ptCount val="19"/>
                <c:pt idx="0">
                  <c:v>9.0123640697154766E-3</c:v>
                </c:pt>
                <c:pt idx="1">
                  <c:v>3.6347385669596305E-2</c:v>
                </c:pt>
                <c:pt idx="2">
                  <c:v>0.13414270817816176</c:v>
                </c:pt>
                <c:pt idx="3">
                  <c:v>2.1748845523610904E-2</c:v>
                </c:pt>
                <c:pt idx="4">
                  <c:v>7.6046476984954564E-2</c:v>
                </c:pt>
                <c:pt idx="5">
                  <c:v>1.9737822136153733E-2</c:v>
                </c:pt>
                <c:pt idx="6">
                  <c:v>9.9061522419186657E-2</c:v>
                </c:pt>
                <c:pt idx="7">
                  <c:v>7.8802323849247735E-2</c:v>
                </c:pt>
                <c:pt idx="8">
                  <c:v>4.342320869953821E-2</c:v>
                </c:pt>
                <c:pt idx="9">
                  <c:v>2.2344704305079697E-3</c:v>
                </c:pt>
                <c:pt idx="10">
                  <c:v>2.0110233874571726E-2</c:v>
                </c:pt>
                <c:pt idx="11">
                  <c:v>1.4896469536719798E-2</c:v>
                </c:pt>
                <c:pt idx="12">
                  <c:v>3.470877402055713E-2</c:v>
                </c:pt>
                <c:pt idx="13">
                  <c:v>9.6007746164159094E-2</c:v>
                </c:pt>
                <c:pt idx="14">
                  <c:v>4.3497691047221808E-2</c:v>
                </c:pt>
                <c:pt idx="15">
                  <c:v>8.0887829584388504E-2</c:v>
                </c:pt>
                <c:pt idx="16">
                  <c:v>0.11872486220765678</c:v>
                </c:pt>
                <c:pt idx="17">
                  <c:v>3.2772232980783555E-3</c:v>
                </c:pt>
                <c:pt idx="18">
                  <c:v>3.3889468196037539E-2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9F-463C-8AC7-283D40B3DD2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9F-463C-8AC7-283D40B3D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10.67'!$Z$44:$Z$60</c:f>
              <c:numCache>
                <c:formatCode>#,##0</c:formatCode>
                <c:ptCount val="17"/>
                <c:pt idx="0">
                  <c:v>10</c:v>
                </c:pt>
                <c:pt idx="1">
                  <c:v>169</c:v>
                </c:pt>
                <c:pt idx="2">
                  <c:v>381</c:v>
                </c:pt>
                <c:pt idx="3">
                  <c:v>682</c:v>
                </c:pt>
                <c:pt idx="4">
                  <c:v>873</c:v>
                </c:pt>
                <c:pt idx="5">
                  <c:v>803</c:v>
                </c:pt>
                <c:pt idx="6">
                  <c:v>717</c:v>
                </c:pt>
                <c:pt idx="7">
                  <c:v>673</c:v>
                </c:pt>
                <c:pt idx="8">
                  <c:v>866</c:v>
                </c:pt>
                <c:pt idx="9">
                  <c:v>807</c:v>
                </c:pt>
                <c:pt idx="10">
                  <c:v>723</c:v>
                </c:pt>
                <c:pt idx="11">
                  <c:v>461</c:v>
                </c:pt>
                <c:pt idx="12">
                  <c:v>160</c:v>
                </c:pt>
                <c:pt idx="13">
                  <c:v>41</c:v>
                </c:pt>
                <c:pt idx="14">
                  <c:v>16</c:v>
                </c:pt>
                <c:pt idx="15">
                  <c:v>20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65-48C1-8ED5-A1DEB7D010A1}"/>
            </c:ext>
          </c:extLst>
        </c:ser>
        <c:ser>
          <c:idx val="1"/>
          <c:order val="1"/>
          <c:tx>
            <c:strRef>
              <c:f>'Table 10.67'!$S$62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10.67'!$Z$63:$Z$79</c:f>
              <c:numCache>
                <c:formatCode>#,##0</c:formatCode>
                <c:ptCount val="17"/>
                <c:pt idx="0">
                  <c:v>19</c:v>
                </c:pt>
                <c:pt idx="1">
                  <c:v>207</c:v>
                </c:pt>
                <c:pt idx="2">
                  <c:v>369</c:v>
                </c:pt>
                <c:pt idx="3">
                  <c:v>522</c:v>
                </c:pt>
                <c:pt idx="4">
                  <c:v>694</c:v>
                </c:pt>
                <c:pt idx="5">
                  <c:v>655</c:v>
                </c:pt>
                <c:pt idx="6">
                  <c:v>538</c:v>
                </c:pt>
                <c:pt idx="7">
                  <c:v>573</c:v>
                </c:pt>
                <c:pt idx="8">
                  <c:v>688</c:v>
                </c:pt>
                <c:pt idx="9">
                  <c:v>655</c:v>
                </c:pt>
                <c:pt idx="10">
                  <c:v>545</c:v>
                </c:pt>
                <c:pt idx="11">
                  <c:v>330</c:v>
                </c:pt>
                <c:pt idx="12">
                  <c:v>129</c:v>
                </c:pt>
                <c:pt idx="13">
                  <c:v>49</c:v>
                </c:pt>
                <c:pt idx="14">
                  <c:v>21</c:v>
                </c:pt>
                <c:pt idx="15">
                  <c:v>16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65-48C1-8ED5-A1DEB7D01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10.67'!$Z$83:$Z$90</c:f>
              <c:numCache>
                <c:formatCode>#,##0</c:formatCode>
                <c:ptCount val="8"/>
                <c:pt idx="0">
                  <c:v>378</c:v>
                </c:pt>
                <c:pt idx="1">
                  <c:v>461</c:v>
                </c:pt>
                <c:pt idx="2">
                  <c:v>1580</c:v>
                </c:pt>
                <c:pt idx="3">
                  <c:v>210</c:v>
                </c:pt>
                <c:pt idx="4">
                  <c:v>135</c:v>
                </c:pt>
                <c:pt idx="5">
                  <c:v>188</c:v>
                </c:pt>
                <c:pt idx="6">
                  <c:v>992</c:v>
                </c:pt>
                <c:pt idx="7">
                  <c:v>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0B-46A0-BCD8-918A877792D6}"/>
            </c:ext>
          </c:extLst>
        </c:ser>
        <c:ser>
          <c:idx val="1"/>
          <c:order val="1"/>
          <c:tx>
            <c:strRef>
              <c:f>'Table 10.67'!$S$92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10.67'!$Z$93:$Z$100</c:f>
              <c:numCache>
                <c:formatCode>#,##0</c:formatCode>
                <c:ptCount val="8"/>
                <c:pt idx="0">
                  <c:v>336</c:v>
                </c:pt>
                <c:pt idx="1">
                  <c:v>817</c:v>
                </c:pt>
                <c:pt idx="2">
                  <c:v>176</c:v>
                </c:pt>
                <c:pt idx="3">
                  <c:v>866</c:v>
                </c:pt>
                <c:pt idx="4">
                  <c:v>689</c:v>
                </c:pt>
                <c:pt idx="5">
                  <c:v>569</c:v>
                </c:pt>
                <c:pt idx="6">
                  <c:v>88</c:v>
                </c:pt>
                <c:pt idx="7">
                  <c:v>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0B-46A0-BCD8-918A87779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10.7'!$S$1</c:f>
              <c:strCache>
                <c:ptCount val="1"/>
                <c:pt idx="0">
                  <c:v>Barunga West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10.7'!$AB$15:$AB$33</c:f>
              <c:numCache>
                <c:formatCode>0.0%</c:formatCode>
                <c:ptCount val="19"/>
                <c:pt idx="0">
                  <c:v>9.2580433355219954E-2</c:v>
                </c:pt>
                <c:pt idx="1">
                  <c:v>1.1162179908076166E-2</c:v>
                </c:pt>
                <c:pt idx="2">
                  <c:v>4.5961917268548917E-2</c:v>
                </c:pt>
                <c:pt idx="3">
                  <c:v>6.5659881812212741E-3</c:v>
                </c:pt>
                <c:pt idx="4">
                  <c:v>4.9901510177281679E-2</c:v>
                </c:pt>
                <c:pt idx="5">
                  <c:v>2.1667760998030205E-2</c:v>
                </c:pt>
                <c:pt idx="6">
                  <c:v>6.1720288903479976E-2</c:v>
                </c:pt>
                <c:pt idx="7">
                  <c:v>5.7124097176625081E-2</c:v>
                </c:pt>
                <c:pt idx="8">
                  <c:v>5.7124097176625081E-2</c:v>
                </c:pt>
                <c:pt idx="9">
                  <c:v>2.6263952724885093E-3</c:v>
                </c:pt>
                <c:pt idx="10">
                  <c:v>1.9041365725541694E-2</c:v>
                </c:pt>
                <c:pt idx="11">
                  <c:v>1.6414970453053186E-2</c:v>
                </c:pt>
                <c:pt idx="12">
                  <c:v>2.6263952724885097E-2</c:v>
                </c:pt>
                <c:pt idx="13">
                  <c:v>6.5659881812212745E-2</c:v>
                </c:pt>
                <c:pt idx="14">
                  <c:v>3.6112934996717007E-2</c:v>
                </c:pt>
                <c:pt idx="15">
                  <c:v>7.2882468811556134E-2</c:v>
                </c:pt>
                <c:pt idx="16">
                  <c:v>0.13000656598818122</c:v>
                </c:pt>
                <c:pt idx="17">
                  <c:v>7.222586999343401E-3</c:v>
                </c:pt>
                <c:pt idx="18">
                  <c:v>2.9546946815495731E-2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0F-4926-8C4D-2EEE4D6AD82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0F-4926-8C4D-2EEE4D6AD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10.67'!$S$1</c:f>
              <c:strCache>
                <c:ptCount val="1"/>
                <c:pt idx="0">
                  <c:v>Whyalla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10.67'!$T$8:$Z$8</c:f>
              <c:numCache>
                <c:formatCode>#,##0</c:formatCode>
                <c:ptCount val="7"/>
                <c:pt idx="0">
                  <c:v>44796</c:v>
                </c:pt>
                <c:pt idx="1">
                  <c:v>45066</c:v>
                </c:pt>
                <c:pt idx="2">
                  <c:v>47121.33</c:v>
                </c:pt>
                <c:pt idx="3">
                  <c:v>49143.5</c:v>
                </c:pt>
                <c:pt idx="4">
                  <c:v>48921.91</c:v>
                </c:pt>
                <c:pt idx="5">
                  <c:v>47921.5</c:v>
                </c:pt>
                <c:pt idx="6">
                  <c:v>50532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E5-41A6-AD43-5CB07FD56BC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E5-41A6-AD43-5CB07FD56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10.68'!$U$4:$Y$4</c:f>
              <c:numCache>
                <c:formatCode>#,##0</c:formatCode>
                <c:ptCount val="5"/>
                <c:pt idx="0">
                  <c:v>905</c:v>
                </c:pt>
                <c:pt idx="1">
                  <c:v>918</c:v>
                </c:pt>
                <c:pt idx="2">
                  <c:v>969</c:v>
                </c:pt>
                <c:pt idx="3">
                  <c:v>752</c:v>
                </c:pt>
                <c:pt idx="4">
                  <c:v>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79-4356-9224-B351B89D0373}"/>
            </c:ext>
          </c:extLst>
        </c:ser>
        <c:ser>
          <c:idx val="1"/>
          <c:order val="1"/>
          <c:tx>
            <c:strRef>
              <c:f>'Table 10.68'!$S$7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10.68'!$U$7:$Y$7</c:f>
              <c:numCache>
                <c:formatCode>#,##0</c:formatCode>
                <c:ptCount val="5"/>
                <c:pt idx="0">
                  <c:v>615</c:v>
                </c:pt>
                <c:pt idx="1">
                  <c:v>619</c:v>
                </c:pt>
                <c:pt idx="2">
                  <c:v>644</c:v>
                </c:pt>
                <c:pt idx="3">
                  <c:v>503</c:v>
                </c:pt>
                <c:pt idx="4">
                  <c:v>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79-4356-9224-B351B89D0373}"/>
            </c:ext>
          </c:extLst>
        </c:ser>
        <c:ser>
          <c:idx val="2"/>
          <c:order val="2"/>
          <c:tx>
            <c:strRef>
              <c:f>'Table 10.68'!$S$11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10.68'!$U$11:$Y$11</c:f>
              <c:numCache>
                <c:formatCode>#,##0</c:formatCode>
                <c:ptCount val="5"/>
                <c:pt idx="0">
                  <c:v>618</c:v>
                </c:pt>
                <c:pt idx="1">
                  <c:v>629</c:v>
                </c:pt>
                <c:pt idx="2">
                  <c:v>672</c:v>
                </c:pt>
                <c:pt idx="3">
                  <c:v>553</c:v>
                </c:pt>
                <c:pt idx="4">
                  <c:v>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79-4356-9224-B351B89D0373}"/>
            </c:ext>
          </c:extLst>
        </c:ser>
        <c:ser>
          <c:idx val="3"/>
          <c:order val="3"/>
          <c:tx>
            <c:strRef>
              <c:f>'Table 10.68'!$S$12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10.68'!$U$12:$Y$12</c:f>
              <c:numCache>
                <c:formatCode>#,##0</c:formatCode>
                <c:ptCount val="5"/>
                <c:pt idx="0">
                  <c:v>290</c:v>
                </c:pt>
                <c:pt idx="1">
                  <c:v>290</c:v>
                </c:pt>
                <c:pt idx="2">
                  <c:v>295</c:v>
                </c:pt>
                <c:pt idx="3">
                  <c:v>195</c:v>
                </c:pt>
                <c:pt idx="4">
                  <c:v>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79-4356-9224-B351B89D03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10.68'!$S$1</c:f>
              <c:strCache>
                <c:ptCount val="1"/>
                <c:pt idx="0">
                  <c:v>Wudinna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10.68'!$AB$15:$AB$33</c:f>
              <c:numCache>
                <c:formatCode>0.0%</c:formatCode>
                <c:ptCount val="19"/>
                <c:pt idx="0">
                  <c:v>0.21968190854870775</c:v>
                </c:pt>
                <c:pt idx="1">
                  <c:v>0</c:v>
                </c:pt>
                <c:pt idx="2">
                  <c:v>3.7773359840954271E-2</c:v>
                </c:pt>
                <c:pt idx="3">
                  <c:v>9.9403578528827041E-3</c:v>
                </c:pt>
                <c:pt idx="4">
                  <c:v>3.1809145129224649E-2</c:v>
                </c:pt>
                <c:pt idx="5">
                  <c:v>2.0874751491053677E-2</c:v>
                </c:pt>
                <c:pt idx="6">
                  <c:v>7.4552683896620273E-2</c:v>
                </c:pt>
                <c:pt idx="7">
                  <c:v>3.6779324055666002E-2</c:v>
                </c:pt>
                <c:pt idx="8">
                  <c:v>5.3677932405566599E-2</c:v>
                </c:pt>
                <c:pt idx="9">
                  <c:v>0</c:v>
                </c:pt>
                <c:pt idx="10">
                  <c:v>1.2922465208747515E-2</c:v>
                </c:pt>
                <c:pt idx="11">
                  <c:v>5.9642147117296221E-3</c:v>
                </c:pt>
                <c:pt idx="12">
                  <c:v>9.9403578528827041E-3</c:v>
                </c:pt>
                <c:pt idx="13">
                  <c:v>2.6838966202783299E-2</c:v>
                </c:pt>
                <c:pt idx="14">
                  <c:v>5.0695825049701791E-2</c:v>
                </c:pt>
                <c:pt idx="15">
                  <c:v>7.8528827037773363E-2</c:v>
                </c:pt>
                <c:pt idx="16">
                  <c:v>6.063618290258449E-2</c:v>
                </c:pt>
                <c:pt idx="17">
                  <c:v>2.982107355864811E-3</c:v>
                </c:pt>
                <c:pt idx="18">
                  <c:v>5.4671968190854868E-2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2-4593-9D58-737F9F2416F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2-4593-9D58-737F9F241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10.68'!$Y$44:$Y$60</c:f>
              <c:numCache>
                <c:formatCode>#,##0</c:formatCode>
                <c:ptCount val="17"/>
                <c:pt idx="0">
                  <c:v>0</c:v>
                </c:pt>
                <c:pt idx="1">
                  <c:v>12</c:v>
                </c:pt>
                <c:pt idx="2">
                  <c:v>41</c:v>
                </c:pt>
                <c:pt idx="3">
                  <c:v>32</c:v>
                </c:pt>
                <c:pt idx="4">
                  <c:v>54</c:v>
                </c:pt>
                <c:pt idx="5">
                  <c:v>47</c:v>
                </c:pt>
                <c:pt idx="6">
                  <c:v>42</c:v>
                </c:pt>
                <c:pt idx="7">
                  <c:v>39</c:v>
                </c:pt>
                <c:pt idx="8">
                  <c:v>43</c:v>
                </c:pt>
                <c:pt idx="9">
                  <c:v>40</c:v>
                </c:pt>
                <c:pt idx="10">
                  <c:v>21</c:v>
                </c:pt>
                <c:pt idx="11">
                  <c:v>38</c:v>
                </c:pt>
                <c:pt idx="12">
                  <c:v>33</c:v>
                </c:pt>
                <c:pt idx="13">
                  <c:v>3</c:v>
                </c:pt>
                <c:pt idx="14">
                  <c:v>5</c:v>
                </c:pt>
                <c:pt idx="15">
                  <c:v>4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49-4D93-A375-538436C14658}"/>
            </c:ext>
          </c:extLst>
        </c:ser>
        <c:ser>
          <c:idx val="1"/>
          <c:order val="1"/>
          <c:tx>
            <c:strRef>
              <c:f>'Table 10.68'!$S$62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10.68'!$Y$63:$Y$79</c:f>
              <c:numCache>
                <c:formatCode>#,##0</c:formatCode>
                <c:ptCount val="17"/>
                <c:pt idx="0">
                  <c:v>0</c:v>
                </c:pt>
                <c:pt idx="1">
                  <c:v>10</c:v>
                </c:pt>
                <c:pt idx="2">
                  <c:v>46</c:v>
                </c:pt>
                <c:pt idx="3">
                  <c:v>48</c:v>
                </c:pt>
                <c:pt idx="4">
                  <c:v>29</c:v>
                </c:pt>
                <c:pt idx="5">
                  <c:v>37</c:v>
                </c:pt>
                <c:pt idx="6">
                  <c:v>52</c:v>
                </c:pt>
                <c:pt idx="7">
                  <c:v>39</c:v>
                </c:pt>
                <c:pt idx="8">
                  <c:v>41</c:v>
                </c:pt>
                <c:pt idx="9">
                  <c:v>31</c:v>
                </c:pt>
                <c:pt idx="10">
                  <c:v>41</c:v>
                </c:pt>
                <c:pt idx="11">
                  <c:v>32</c:v>
                </c:pt>
                <c:pt idx="12">
                  <c:v>18</c:v>
                </c:pt>
                <c:pt idx="13">
                  <c:v>7</c:v>
                </c:pt>
                <c:pt idx="14">
                  <c:v>6</c:v>
                </c:pt>
                <c:pt idx="15">
                  <c:v>5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49-4D93-A375-538436C14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10.68'!$Y$83:$Y$90</c:f>
              <c:numCache>
                <c:formatCode>#,##0</c:formatCode>
                <c:ptCount val="8"/>
                <c:pt idx="0">
                  <c:v>35</c:v>
                </c:pt>
                <c:pt idx="1">
                  <c:v>10</c:v>
                </c:pt>
                <c:pt idx="2">
                  <c:v>43</c:v>
                </c:pt>
                <c:pt idx="3">
                  <c:v>7</c:v>
                </c:pt>
                <c:pt idx="4">
                  <c:v>6</c:v>
                </c:pt>
                <c:pt idx="5">
                  <c:v>3</c:v>
                </c:pt>
                <c:pt idx="6">
                  <c:v>27</c:v>
                </c:pt>
                <c:pt idx="7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C4-4B42-9CDA-EA7E9EAE5E47}"/>
            </c:ext>
          </c:extLst>
        </c:ser>
        <c:ser>
          <c:idx val="1"/>
          <c:order val="1"/>
          <c:tx>
            <c:strRef>
              <c:f>'Table 10.68'!$S$92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10.68'!$Y$93:$Y$100</c:f>
              <c:numCache>
                <c:formatCode>#,##0</c:formatCode>
                <c:ptCount val="8"/>
                <c:pt idx="0">
                  <c:v>12</c:v>
                </c:pt>
                <c:pt idx="1">
                  <c:v>43</c:v>
                </c:pt>
                <c:pt idx="2">
                  <c:v>6</c:v>
                </c:pt>
                <c:pt idx="3">
                  <c:v>29</c:v>
                </c:pt>
                <c:pt idx="4">
                  <c:v>35</c:v>
                </c:pt>
                <c:pt idx="5">
                  <c:v>28</c:v>
                </c:pt>
                <c:pt idx="6">
                  <c:v>5</c:v>
                </c:pt>
                <c:pt idx="7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C4-4B42-9CDA-EA7E9EAE5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10.68'!$S$1</c:f>
              <c:strCache>
                <c:ptCount val="1"/>
                <c:pt idx="0">
                  <c:v>Wudinna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10.68'!$U$8:$Y$8</c:f>
              <c:numCache>
                <c:formatCode>#,##0</c:formatCode>
                <c:ptCount val="5"/>
                <c:pt idx="0">
                  <c:v>24987.46</c:v>
                </c:pt>
                <c:pt idx="1">
                  <c:v>23122.87</c:v>
                </c:pt>
                <c:pt idx="2">
                  <c:v>24303.759999999998</c:v>
                </c:pt>
                <c:pt idx="3">
                  <c:v>24434.95</c:v>
                </c:pt>
                <c:pt idx="4">
                  <c:v>30348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4D-42D7-B3FE-CBDFD784A40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4D-42D7-B3FE-CBDFD784A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10.68'!$T$4:$Z$4</c:f>
              <c:numCache>
                <c:formatCode>#,##0</c:formatCode>
                <c:ptCount val="7"/>
                <c:pt idx="0">
                  <c:v>973</c:v>
                </c:pt>
                <c:pt idx="1">
                  <c:v>905</c:v>
                </c:pt>
                <c:pt idx="2">
                  <c:v>918</c:v>
                </c:pt>
                <c:pt idx="3">
                  <c:v>969</c:v>
                </c:pt>
                <c:pt idx="4">
                  <c:v>752</c:v>
                </c:pt>
                <c:pt idx="5">
                  <c:v>891</c:v>
                </c:pt>
                <c:pt idx="6">
                  <c:v>1011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84-4688-A364-04A19411BBB2}"/>
            </c:ext>
          </c:extLst>
        </c:ser>
        <c:ser>
          <c:idx val="1"/>
          <c:order val="1"/>
          <c:tx>
            <c:strRef>
              <c:f>'Table 10.68'!$S$7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10.68'!$T$7:$Z$7</c:f>
              <c:numCache>
                <c:formatCode>#,##0</c:formatCode>
                <c:ptCount val="7"/>
                <c:pt idx="0">
                  <c:v>600</c:v>
                </c:pt>
                <c:pt idx="1">
                  <c:v>615</c:v>
                </c:pt>
                <c:pt idx="2">
                  <c:v>619</c:v>
                </c:pt>
                <c:pt idx="3">
                  <c:v>644</c:v>
                </c:pt>
                <c:pt idx="4">
                  <c:v>503</c:v>
                </c:pt>
                <c:pt idx="5">
                  <c:v>595</c:v>
                </c:pt>
                <c:pt idx="6">
                  <c:v>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84-4688-A364-04A19411BBB2}"/>
            </c:ext>
          </c:extLst>
        </c:ser>
        <c:ser>
          <c:idx val="2"/>
          <c:order val="2"/>
          <c:tx>
            <c:strRef>
              <c:f>'Table 10.68'!$S$11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10.68'!$T$11:$Z$11</c:f>
              <c:numCache>
                <c:formatCode>#,##0</c:formatCode>
                <c:ptCount val="7"/>
                <c:pt idx="0">
                  <c:v>694</c:v>
                </c:pt>
                <c:pt idx="1">
                  <c:v>618</c:v>
                </c:pt>
                <c:pt idx="2">
                  <c:v>629</c:v>
                </c:pt>
                <c:pt idx="3">
                  <c:v>672</c:v>
                </c:pt>
                <c:pt idx="4">
                  <c:v>553</c:v>
                </c:pt>
                <c:pt idx="5">
                  <c:v>618</c:v>
                </c:pt>
                <c:pt idx="6">
                  <c:v>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84-4688-A364-04A19411BBB2}"/>
            </c:ext>
          </c:extLst>
        </c:ser>
        <c:ser>
          <c:idx val="3"/>
          <c:order val="3"/>
          <c:tx>
            <c:strRef>
              <c:f>'Table 10.68'!$S$12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10.68'!$T$12:$Z$12</c:f>
              <c:numCache>
                <c:formatCode>#,##0</c:formatCode>
                <c:ptCount val="7"/>
                <c:pt idx="0">
                  <c:v>278</c:v>
                </c:pt>
                <c:pt idx="1">
                  <c:v>290</c:v>
                </c:pt>
                <c:pt idx="2">
                  <c:v>290</c:v>
                </c:pt>
                <c:pt idx="3">
                  <c:v>295</c:v>
                </c:pt>
                <c:pt idx="4">
                  <c:v>195</c:v>
                </c:pt>
                <c:pt idx="5">
                  <c:v>273</c:v>
                </c:pt>
                <c:pt idx="6">
                  <c:v>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84-4688-A364-04A19411B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10.68'!$S$1</c:f>
              <c:strCache>
                <c:ptCount val="1"/>
                <c:pt idx="0">
                  <c:v>Wudinna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10.68'!$AB$15:$AB$33</c:f>
              <c:numCache>
                <c:formatCode>0.0%</c:formatCode>
                <c:ptCount val="19"/>
                <c:pt idx="0">
                  <c:v>0.21968190854870775</c:v>
                </c:pt>
                <c:pt idx="1">
                  <c:v>0</c:v>
                </c:pt>
                <c:pt idx="2">
                  <c:v>3.7773359840954271E-2</c:v>
                </c:pt>
                <c:pt idx="3">
                  <c:v>9.9403578528827041E-3</c:v>
                </c:pt>
                <c:pt idx="4">
                  <c:v>3.1809145129224649E-2</c:v>
                </c:pt>
                <c:pt idx="5">
                  <c:v>2.0874751491053677E-2</c:v>
                </c:pt>
                <c:pt idx="6">
                  <c:v>7.4552683896620273E-2</c:v>
                </c:pt>
                <c:pt idx="7">
                  <c:v>3.6779324055666002E-2</c:v>
                </c:pt>
                <c:pt idx="8">
                  <c:v>5.3677932405566599E-2</c:v>
                </c:pt>
                <c:pt idx="9">
                  <c:v>0</c:v>
                </c:pt>
                <c:pt idx="10">
                  <c:v>1.2922465208747515E-2</c:v>
                </c:pt>
                <c:pt idx="11">
                  <c:v>5.9642147117296221E-3</c:v>
                </c:pt>
                <c:pt idx="12">
                  <c:v>9.9403578528827041E-3</c:v>
                </c:pt>
                <c:pt idx="13">
                  <c:v>2.6838966202783299E-2</c:v>
                </c:pt>
                <c:pt idx="14">
                  <c:v>5.0695825049701791E-2</c:v>
                </c:pt>
                <c:pt idx="15">
                  <c:v>7.8528827037773363E-2</c:v>
                </c:pt>
                <c:pt idx="16">
                  <c:v>6.063618290258449E-2</c:v>
                </c:pt>
                <c:pt idx="17">
                  <c:v>2.982107355864811E-3</c:v>
                </c:pt>
                <c:pt idx="18">
                  <c:v>5.4671968190854868E-2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83-48AE-BA7A-71C2213BB82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83-48AE-BA7A-71C2213BB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10.68'!$Z$44:$Z$60</c:f>
              <c:numCache>
                <c:formatCode>#,##0</c:formatCode>
                <c:ptCount val="17"/>
                <c:pt idx="0">
                  <c:v>0</c:v>
                </c:pt>
                <c:pt idx="1">
                  <c:v>15</c:v>
                </c:pt>
                <c:pt idx="2">
                  <c:v>29</c:v>
                </c:pt>
                <c:pt idx="3">
                  <c:v>37</c:v>
                </c:pt>
                <c:pt idx="4">
                  <c:v>63</c:v>
                </c:pt>
                <c:pt idx="5">
                  <c:v>42</c:v>
                </c:pt>
                <c:pt idx="6">
                  <c:v>59</c:v>
                </c:pt>
                <c:pt idx="7">
                  <c:v>49</c:v>
                </c:pt>
                <c:pt idx="8">
                  <c:v>44</c:v>
                </c:pt>
                <c:pt idx="9">
                  <c:v>40</c:v>
                </c:pt>
                <c:pt idx="10">
                  <c:v>37</c:v>
                </c:pt>
                <c:pt idx="11">
                  <c:v>37</c:v>
                </c:pt>
                <c:pt idx="12">
                  <c:v>45</c:v>
                </c:pt>
                <c:pt idx="13">
                  <c:v>6</c:v>
                </c:pt>
                <c:pt idx="14">
                  <c:v>7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A-4359-99A5-EEE90AF76A5C}"/>
            </c:ext>
          </c:extLst>
        </c:ser>
        <c:ser>
          <c:idx val="1"/>
          <c:order val="1"/>
          <c:tx>
            <c:strRef>
              <c:f>'Table 10.68'!$S$62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10.68'!$Z$63:$Z$79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42</c:v>
                </c:pt>
                <c:pt idx="3">
                  <c:v>47</c:v>
                </c:pt>
                <c:pt idx="4">
                  <c:v>27</c:v>
                </c:pt>
                <c:pt idx="5">
                  <c:v>36</c:v>
                </c:pt>
                <c:pt idx="6">
                  <c:v>61</c:v>
                </c:pt>
                <c:pt idx="7">
                  <c:v>36</c:v>
                </c:pt>
                <c:pt idx="8">
                  <c:v>49</c:v>
                </c:pt>
                <c:pt idx="9">
                  <c:v>23</c:v>
                </c:pt>
                <c:pt idx="10">
                  <c:v>39</c:v>
                </c:pt>
                <c:pt idx="11">
                  <c:v>44</c:v>
                </c:pt>
                <c:pt idx="12">
                  <c:v>23</c:v>
                </c:pt>
                <c:pt idx="13">
                  <c:v>10</c:v>
                </c:pt>
                <c:pt idx="14">
                  <c:v>0</c:v>
                </c:pt>
                <c:pt idx="15">
                  <c:v>6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7A-4359-99A5-EEE90AF76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10.68'!$Z$83:$Z$90</c:f>
              <c:numCache>
                <c:formatCode>#,##0</c:formatCode>
                <c:ptCount val="8"/>
                <c:pt idx="0">
                  <c:v>41</c:v>
                </c:pt>
                <c:pt idx="1">
                  <c:v>13</c:v>
                </c:pt>
                <c:pt idx="2">
                  <c:v>52</c:v>
                </c:pt>
                <c:pt idx="3">
                  <c:v>5</c:v>
                </c:pt>
                <c:pt idx="4">
                  <c:v>0</c:v>
                </c:pt>
                <c:pt idx="5">
                  <c:v>14</c:v>
                </c:pt>
                <c:pt idx="6">
                  <c:v>35</c:v>
                </c:pt>
                <c:pt idx="7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98-4BCA-B6B8-837C44F91F8D}"/>
            </c:ext>
          </c:extLst>
        </c:ser>
        <c:ser>
          <c:idx val="1"/>
          <c:order val="1"/>
          <c:tx>
            <c:strRef>
              <c:f>'Table 10.68'!$S$92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10.68'!$Z$93:$Z$100</c:f>
              <c:numCache>
                <c:formatCode>#,##0</c:formatCode>
                <c:ptCount val="8"/>
                <c:pt idx="0">
                  <c:v>10</c:v>
                </c:pt>
                <c:pt idx="1">
                  <c:v>54</c:v>
                </c:pt>
                <c:pt idx="2">
                  <c:v>11</c:v>
                </c:pt>
                <c:pt idx="3">
                  <c:v>39</c:v>
                </c:pt>
                <c:pt idx="4">
                  <c:v>36</c:v>
                </c:pt>
                <c:pt idx="5">
                  <c:v>32</c:v>
                </c:pt>
                <c:pt idx="6">
                  <c:v>5</c:v>
                </c:pt>
                <c:pt idx="7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98-4BCA-B6B8-837C44F91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10.7'!$Z$44:$Z$60</c:f>
              <c:numCache>
                <c:formatCode>#,##0</c:formatCode>
                <c:ptCount val="17"/>
                <c:pt idx="0">
                  <c:v>0</c:v>
                </c:pt>
                <c:pt idx="1">
                  <c:v>18</c:v>
                </c:pt>
                <c:pt idx="2">
                  <c:v>54</c:v>
                </c:pt>
                <c:pt idx="3">
                  <c:v>62</c:v>
                </c:pt>
                <c:pt idx="4">
                  <c:v>57</c:v>
                </c:pt>
                <c:pt idx="5">
                  <c:v>70</c:v>
                </c:pt>
                <c:pt idx="6">
                  <c:v>52</c:v>
                </c:pt>
                <c:pt idx="7">
                  <c:v>53</c:v>
                </c:pt>
                <c:pt idx="8">
                  <c:v>74</c:v>
                </c:pt>
                <c:pt idx="9">
                  <c:v>82</c:v>
                </c:pt>
                <c:pt idx="10">
                  <c:v>123</c:v>
                </c:pt>
                <c:pt idx="11">
                  <c:v>68</c:v>
                </c:pt>
                <c:pt idx="12">
                  <c:v>40</c:v>
                </c:pt>
                <c:pt idx="13">
                  <c:v>21</c:v>
                </c:pt>
                <c:pt idx="14">
                  <c:v>0</c:v>
                </c:pt>
                <c:pt idx="15">
                  <c:v>7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2E-44CC-956F-E15942653274}"/>
            </c:ext>
          </c:extLst>
        </c:ser>
        <c:ser>
          <c:idx val="1"/>
          <c:order val="1"/>
          <c:tx>
            <c:strRef>
              <c:f>'Table 10.7'!$S$62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10.7'!$Z$63:$Z$79</c:f>
              <c:numCache>
                <c:formatCode>#,##0</c:formatCode>
                <c:ptCount val="17"/>
                <c:pt idx="0">
                  <c:v>0</c:v>
                </c:pt>
                <c:pt idx="1">
                  <c:v>14</c:v>
                </c:pt>
                <c:pt idx="2">
                  <c:v>54</c:v>
                </c:pt>
                <c:pt idx="3">
                  <c:v>59</c:v>
                </c:pt>
                <c:pt idx="4">
                  <c:v>46</c:v>
                </c:pt>
                <c:pt idx="5">
                  <c:v>33</c:v>
                </c:pt>
                <c:pt idx="6">
                  <c:v>43</c:v>
                </c:pt>
                <c:pt idx="7">
                  <c:v>52</c:v>
                </c:pt>
                <c:pt idx="8">
                  <c:v>80</c:v>
                </c:pt>
                <c:pt idx="9">
                  <c:v>96</c:v>
                </c:pt>
                <c:pt idx="10">
                  <c:v>119</c:v>
                </c:pt>
                <c:pt idx="11">
                  <c:v>61</c:v>
                </c:pt>
                <c:pt idx="12">
                  <c:v>28</c:v>
                </c:pt>
                <c:pt idx="13">
                  <c:v>18</c:v>
                </c:pt>
                <c:pt idx="14">
                  <c:v>2</c:v>
                </c:pt>
                <c:pt idx="15">
                  <c:v>11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2E-44CC-956F-E15942653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10.68'!$S$1</c:f>
              <c:strCache>
                <c:ptCount val="1"/>
                <c:pt idx="0">
                  <c:v>Wudinna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10.68'!$T$8:$Z$8</c:f>
              <c:numCache>
                <c:formatCode>#,##0</c:formatCode>
                <c:ptCount val="7"/>
                <c:pt idx="0">
                  <c:v>19900.400000000001</c:v>
                </c:pt>
                <c:pt idx="1">
                  <c:v>24987.46</c:v>
                </c:pt>
                <c:pt idx="2">
                  <c:v>23122.87</c:v>
                </c:pt>
                <c:pt idx="3">
                  <c:v>24303.759999999998</c:v>
                </c:pt>
                <c:pt idx="4">
                  <c:v>24434.95</c:v>
                </c:pt>
                <c:pt idx="5">
                  <c:v>30348</c:v>
                </c:pt>
                <c:pt idx="6">
                  <c:v>24549.51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EC-42C7-967E-683BEA9EF69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EC-42C7-967E-683BEA9EF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10.69'!$U$4:$Y$4</c:f>
              <c:numCache>
                <c:formatCode>#,##0</c:formatCode>
                <c:ptCount val="5"/>
                <c:pt idx="0">
                  <c:v>2549</c:v>
                </c:pt>
                <c:pt idx="1">
                  <c:v>2661</c:v>
                </c:pt>
                <c:pt idx="2">
                  <c:v>2719</c:v>
                </c:pt>
                <c:pt idx="3">
                  <c:v>2641</c:v>
                </c:pt>
                <c:pt idx="4">
                  <c:v>2940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45-4C9B-9E98-D08CF83048E7}"/>
            </c:ext>
          </c:extLst>
        </c:ser>
        <c:ser>
          <c:idx val="1"/>
          <c:order val="1"/>
          <c:tx>
            <c:strRef>
              <c:f>'Table 10.69'!$S$7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10.69'!$U$7:$Y$7</c:f>
              <c:numCache>
                <c:formatCode>#,##0</c:formatCode>
                <c:ptCount val="5"/>
                <c:pt idx="0">
                  <c:v>1835</c:v>
                </c:pt>
                <c:pt idx="1">
                  <c:v>1929</c:v>
                </c:pt>
                <c:pt idx="2">
                  <c:v>1976</c:v>
                </c:pt>
                <c:pt idx="3">
                  <c:v>1975</c:v>
                </c:pt>
                <c:pt idx="4">
                  <c:v>2128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45-4C9B-9E98-D08CF83048E7}"/>
            </c:ext>
          </c:extLst>
        </c:ser>
        <c:ser>
          <c:idx val="2"/>
          <c:order val="2"/>
          <c:tx>
            <c:strRef>
              <c:f>'Table 10.69'!$S$11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10.69'!$U$11:$Y$11</c:f>
              <c:numCache>
                <c:formatCode>#,##0</c:formatCode>
                <c:ptCount val="5"/>
                <c:pt idx="0">
                  <c:v>1992</c:v>
                </c:pt>
                <c:pt idx="1">
                  <c:v>2094</c:v>
                </c:pt>
                <c:pt idx="2">
                  <c:v>2135</c:v>
                </c:pt>
                <c:pt idx="3">
                  <c:v>2082</c:v>
                </c:pt>
                <c:pt idx="4">
                  <c:v>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45-4C9B-9E98-D08CF83048E7}"/>
            </c:ext>
          </c:extLst>
        </c:ser>
        <c:ser>
          <c:idx val="3"/>
          <c:order val="3"/>
          <c:tx>
            <c:strRef>
              <c:f>'Table 10.69'!$S$12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10.69'!$U$12:$Y$12</c:f>
              <c:numCache>
                <c:formatCode>#,##0</c:formatCode>
                <c:ptCount val="5"/>
                <c:pt idx="0">
                  <c:v>555</c:v>
                </c:pt>
                <c:pt idx="1">
                  <c:v>568</c:v>
                </c:pt>
                <c:pt idx="2">
                  <c:v>583</c:v>
                </c:pt>
                <c:pt idx="3">
                  <c:v>560</c:v>
                </c:pt>
                <c:pt idx="4">
                  <c:v>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45-4C9B-9E98-D08CF8304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10.69'!$S$1</c:f>
              <c:strCache>
                <c:ptCount val="1"/>
                <c:pt idx="0">
                  <c:v>Yankalilla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10.69'!$AB$15:$AB$33</c:f>
              <c:numCache>
                <c:formatCode>0.0%</c:formatCode>
                <c:ptCount val="19"/>
                <c:pt idx="0">
                  <c:v>8.4984984984984982E-2</c:v>
                </c:pt>
                <c:pt idx="1">
                  <c:v>1.2312312312312312E-2</c:v>
                </c:pt>
                <c:pt idx="2">
                  <c:v>5.5555555555555552E-2</c:v>
                </c:pt>
                <c:pt idx="3">
                  <c:v>5.1051051051051047E-3</c:v>
                </c:pt>
                <c:pt idx="4">
                  <c:v>8.5585585585585586E-2</c:v>
                </c:pt>
                <c:pt idx="5">
                  <c:v>1.6216216216216217E-2</c:v>
                </c:pt>
                <c:pt idx="6">
                  <c:v>9.0090090090090086E-2</c:v>
                </c:pt>
                <c:pt idx="7">
                  <c:v>5.4954954954954956E-2</c:v>
                </c:pt>
                <c:pt idx="8">
                  <c:v>3.5435435435435432E-2</c:v>
                </c:pt>
                <c:pt idx="9">
                  <c:v>7.2072072072072073E-3</c:v>
                </c:pt>
                <c:pt idx="10">
                  <c:v>2.0720720720720721E-2</c:v>
                </c:pt>
                <c:pt idx="11">
                  <c:v>1.831831831831832E-2</c:v>
                </c:pt>
                <c:pt idx="12">
                  <c:v>3.9939939939939939E-2</c:v>
                </c:pt>
                <c:pt idx="13">
                  <c:v>7.3873873873873869E-2</c:v>
                </c:pt>
                <c:pt idx="14">
                  <c:v>5.285285285285285E-2</c:v>
                </c:pt>
                <c:pt idx="15">
                  <c:v>7.1471471471471468E-2</c:v>
                </c:pt>
                <c:pt idx="16">
                  <c:v>0.1039039039039039</c:v>
                </c:pt>
                <c:pt idx="17">
                  <c:v>1.0510510510510511E-2</c:v>
                </c:pt>
                <c:pt idx="18">
                  <c:v>2.8528528528528527E-2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3-4C23-AC8B-972F6BB58D5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C3-4C23-AC8B-972F6BB58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10.69'!$Y$44:$Y$60</c:f>
              <c:numCache>
                <c:formatCode>#,##0</c:formatCode>
                <c:ptCount val="17"/>
                <c:pt idx="0">
                  <c:v>0</c:v>
                </c:pt>
                <c:pt idx="1">
                  <c:v>24</c:v>
                </c:pt>
                <c:pt idx="2">
                  <c:v>75</c:v>
                </c:pt>
                <c:pt idx="3">
                  <c:v>78</c:v>
                </c:pt>
                <c:pt idx="4">
                  <c:v>97</c:v>
                </c:pt>
                <c:pt idx="5">
                  <c:v>114</c:v>
                </c:pt>
                <c:pt idx="6">
                  <c:v>101</c:v>
                </c:pt>
                <c:pt idx="7">
                  <c:v>143</c:v>
                </c:pt>
                <c:pt idx="8">
                  <c:v>144</c:v>
                </c:pt>
                <c:pt idx="9">
                  <c:v>171</c:v>
                </c:pt>
                <c:pt idx="10">
                  <c:v>175</c:v>
                </c:pt>
                <c:pt idx="11">
                  <c:v>187</c:v>
                </c:pt>
                <c:pt idx="12">
                  <c:v>87</c:v>
                </c:pt>
                <c:pt idx="13">
                  <c:v>45</c:v>
                </c:pt>
                <c:pt idx="14">
                  <c:v>10</c:v>
                </c:pt>
                <c:pt idx="15">
                  <c:v>0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C3-42AC-A31D-1AB0AF55694D}"/>
            </c:ext>
          </c:extLst>
        </c:ser>
        <c:ser>
          <c:idx val="1"/>
          <c:order val="1"/>
          <c:tx>
            <c:strRef>
              <c:f>'Table 10.69'!$S$62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10.69'!$Y$63:$Y$79</c:f>
              <c:numCache>
                <c:formatCode>#,##0</c:formatCode>
                <c:ptCount val="17"/>
                <c:pt idx="0">
                  <c:v>5</c:v>
                </c:pt>
                <c:pt idx="1">
                  <c:v>34</c:v>
                </c:pt>
                <c:pt idx="2">
                  <c:v>75</c:v>
                </c:pt>
                <c:pt idx="3">
                  <c:v>111</c:v>
                </c:pt>
                <c:pt idx="4">
                  <c:v>90</c:v>
                </c:pt>
                <c:pt idx="5">
                  <c:v>140</c:v>
                </c:pt>
                <c:pt idx="6">
                  <c:v>97</c:v>
                </c:pt>
                <c:pt idx="7">
                  <c:v>128</c:v>
                </c:pt>
                <c:pt idx="8">
                  <c:v>158</c:v>
                </c:pt>
                <c:pt idx="9">
                  <c:v>175</c:v>
                </c:pt>
                <c:pt idx="10">
                  <c:v>199</c:v>
                </c:pt>
                <c:pt idx="11">
                  <c:v>163</c:v>
                </c:pt>
                <c:pt idx="12">
                  <c:v>63</c:v>
                </c:pt>
                <c:pt idx="13">
                  <c:v>23</c:v>
                </c:pt>
                <c:pt idx="14">
                  <c:v>14</c:v>
                </c:pt>
                <c:pt idx="15">
                  <c:v>4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C3-42AC-A31D-1AB0AF556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10.69'!$Y$83:$Y$90</c:f>
              <c:numCache>
                <c:formatCode>#,##0</c:formatCode>
                <c:ptCount val="8"/>
                <c:pt idx="0">
                  <c:v>100</c:v>
                </c:pt>
                <c:pt idx="1">
                  <c:v>86</c:v>
                </c:pt>
                <c:pt idx="2">
                  <c:v>172</c:v>
                </c:pt>
                <c:pt idx="3">
                  <c:v>63</c:v>
                </c:pt>
                <c:pt idx="4">
                  <c:v>26</c:v>
                </c:pt>
                <c:pt idx="5">
                  <c:v>51</c:v>
                </c:pt>
                <c:pt idx="6">
                  <c:v>99</c:v>
                </c:pt>
                <c:pt idx="7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5E-4682-9912-4E7B649575AE}"/>
            </c:ext>
          </c:extLst>
        </c:ser>
        <c:ser>
          <c:idx val="1"/>
          <c:order val="1"/>
          <c:tx>
            <c:strRef>
              <c:f>'Table 10.69'!$S$92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10.69'!$Y$93:$Y$100</c:f>
              <c:numCache>
                <c:formatCode>#,##0</c:formatCode>
                <c:ptCount val="8"/>
                <c:pt idx="0">
                  <c:v>61</c:v>
                </c:pt>
                <c:pt idx="1">
                  <c:v>177</c:v>
                </c:pt>
                <c:pt idx="2">
                  <c:v>38</c:v>
                </c:pt>
                <c:pt idx="3">
                  <c:v>191</c:v>
                </c:pt>
                <c:pt idx="4">
                  <c:v>172</c:v>
                </c:pt>
                <c:pt idx="5">
                  <c:v>121</c:v>
                </c:pt>
                <c:pt idx="6">
                  <c:v>6</c:v>
                </c:pt>
                <c:pt idx="7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5E-4682-9912-4E7B64957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10.69'!$S$1</c:f>
              <c:strCache>
                <c:ptCount val="1"/>
                <c:pt idx="0">
                  <c:v>Yankalilla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10.69'!$U$8:$Y$8</c:f>
              <c:numCache>
                <c:formatCode>#,##0</c:formatCode>
                <c:ptCount val="5"/>
                <c:pt idx="0">
                  <c:v>30515.32</c:v>
                </c:pt>
                <c:pt idx="1">
                  <c:v>30921.5</c:v>
                </c:pt>
                <c:pt idx="2">
                  <c:v>29791</c:v>
                </c:pt>
                <c:pt idx="3">
                  <c:v>35991</c:v>
                </c:pt>
                <c:pt idx="4">
                  <c:v>33888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05-4961-8A54-8BD51188030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05-4961-8A54-8BD511880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10.69'!$T$4:$Z$4</c:f>
              <c:numCache>
                <c:formatCode>#,##0</c:formatCode>
                <c:ptCount val="7"/>
                <c:pt idx="0">
                  <c:v>2460</c:v>
                </c:pt>
                <c:pt idx="1">
                  <c:v>2549</c:v>
                </c:pt>
                <c:pt idx="2">
                  <c:v>2661</c:v>
                </c:pt>
                <c:pt idx="3">
                  <c:v>2719</c:v>
                </c:pt>
                <c:pt idx="4">
                  <c:v>2641</c:v>
                </c:pt>
                <c:pt idx="5">
                  <c:v>2940</c:v>
                </c:pt>
                <c:pt idx="6">
                  <c:v>3330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B8-4A34-8320-2A64FD548E99}"/>
            </c:ext>
          </c:extLst>
        </c:ser>
        <c:ser>
          <c:idx val="1"/>
          <c:order val="1"/>
          <c:tx>
            <c:strRef>
              <c:f>'Table 10.69'!$S$7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10.69'!$T$7:$Z$7</c:f>
              <c:numCache>
                <c:formatCode>#,##0</c:formatCode>
                <c:ptCount val="7"/>
                <c:pt idx="0">
                  <c:v>1744</c:v>
                </c:pt>
                <c:pt idx="1">
                  <c:v>1835</c:v>
                </c:pt>
                <c:pt idx="2">
                  <c:v>1929</c:v>
                </c:pt>
                <c:pt idx="3">
                  <c:v>1976</c:v>
                </c:pt>
                <c:pt idx="4">
                  <c:v>1975</c:v>
                </c:pt>
                <c:pt idx="5">
                  <c:v>2128</c:v>
                </c:pt>
                <c:pt idx="6">
                  <c:v>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B8-4A34-8320-2A64FD548E99}"/>
            </c:ext>
          </c:extLst>
        </c:ser>
        <c:ser>
          <c:idx val="2"/>
          <c:order val="2"/>
          <c:tx>
            <c:strRef>
              <c:f>'Table 10.69'!$S$11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10.69'!$T$11:$Z$11</c:f>
              <c:numCache>
                <c:formatCode>#,##0</c:formatCode>
                <c:ptCount val="7"/>
                <c:pt idx="0">
                  <c:v>1934</c:v>
                </c:pt>
                <c:pt idx="1">
                  <c:v>1992</c:v>
                </c:pt>
                <c:pt idx="2">
                  <c:v>2094</c:v>
                </c:pt>
                <c:pt idx="3">
                  <c:v>2135</c:v>
                </c:pt>
                <c:pt idx="4">
                  <c:v>2082</c:v>
                </c:pt>
                <c:pt idx="5">
                  <c:v>2324</c:v>
                </c:pt>
                <c:pt idx="6">
                  <c:v>2600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B8-4A34-8320-2A64FD548E99}"/>
            </c:ext>
          </c:extLst>
        </c:ser>
        <c:ser>
          <c:idx val="3"/>
          <c:order val="3"/>
          <c:tx>
            <c:strRef>
              <c:f>'Table 10.69'!$S$12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10.69'!$T$12:$Z$12</c:f>
              <c:numCache>
                <c:formatCode>#,##0</c:formatCode>
                <c:ptCount val="7"/>
                <c:pt idx="0">
                  <c:v>528</c:v>
                </c:pt>
                <c:pt idx="1">
                  <c:v>555</c:v>
                </c:pt>
                <c:pt idx="2">
                  <c:v>568</c:v>
                </c:pt>
                <c:pt idx="3">
                  <c:v>583</c:v>
                </c:pt>
                <c:pt idx="4">
                  <c:v>560</c:v>
                </c:pt>
                <c:pt idx="5">
                  <c:v>616</c:v>
                </c:pt>
                <c:pt idx="6">
                  <c:v>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B8-4A34-8320-2A64FD548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10.69'!$S$1</c:f>
              <c:strCache>
                <c:ptCount val="1"/>
                <c:pt idx="0">
                  <c:v>Yankalilla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10.69'!$AB$15:$AB$33</c:f>
              <c:numCache>
                <c:formatCode>0.0%</c:formatCode>
                <c:ptCount val="19"/>
                <c:pt idx="0">
                  <c:v>8.4984984984984982E-2</c:v>
                </c:pt>
                <c:pt idx="1">
                  <c:v>1.2312312312312312E-2</c:v>
                </c:pt>
                <c:pt idx="2">
                  <c:v>5.5555555555555552E-2</c:v>
                </c:pt>
                <c:pt idx="3">
                  <c:v>5.1051051051051047E-3</c:v>
                </c:pt>
                <c:pt idx="4">
                  <c:v>8.5585585585585586E-2</c:v>
                </c:pt>
                <c:pt idx="5">
                  <c:v>1.6216216216216217E-2</c:v>
                </c:pt>
                <c:pt idx="6">
                  <c:v>9.0090090090090086E-2</c:v>
                </c:pt>
                <c:pt idx="7">
                  <c:v>5.4954954954954956E-2</c:v>
                </c:pt>
                <c:pt idx="8">
                  <c:v>3.5435435435435432E-2</c:v>
                </c:pt>
                <c:pt idx="9">
                  <c:v>7.2072072072072073E-3</c:v>
                </c:pt>
                <c:pt idx="10">
                  <c:v>2.0720720720720721E-2</c:v>
                </c:pt>
                <c:pt idx="11">
                  <c:v>1.831831831831832E-2</c:v>
                </c:pt>
                <c:pt idx="12">
                  <c:v>3.9939939939939939E-2</c:v>
                </c:pt>
                <c:pt idx="13">
                  <c:v>7.3873873873873869E-2</c:v>
                </c:pt>
                <c:pt idx="14">
                  <c:v>5.285285285285285E-2</c:v>
                </c:pt>
                <c:pt idx="15">
                  <c:v>7.1471471471471468E-2</c:v>
                </c:pt>
                <c:pt idx="16">
                  <c:v>0.1039039039039039</c:v>
                </c:pt>
                <c:pt idx="17">
                  <c:v>1.0510510510510511E-2</c:v>
                </c:pt>
                <c:pt idx="18">
                  <c:v>2.8528528528528527E-2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8A-4BCE-AC9E-9E3D01E6D60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8A-4BCE-AC9E-9E3D01E6D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10.69'!$Z$44:$Z$60</c:f>
              <c:numCache>
                <c:formatCode>#,##0</c:formatCode>
                <c:ptCount val="17"/>
                <c:pt idx="0">
                  <c:v>2</c:v>
                </c:pt>
                <c:pt idx="1">
                  <c:v>32</c:v>
                </c:pt>
                <c:pt idx="2">
                  <c:v>56</c:v>
                </c:pt>
                <c:pt idx="3">
                  <c:v>122</c:v>
                </c:pt>
                <c:pt idx="4">
                  <c:v>112</c:v>
                </c:pt>
                <c:pt idx="5">
                  <c:v>122</c:v>
                </c:pt>
                <c:pt idx="6">
                  <c:v>126</c:v>
                </c:pt>
                <c:pt idx="7">
                  <c:v>155</c:v>
                </c:pt>
                <c:pt idx="8">
                  <c:v>158</c:v>
                </c:pt>
                <c:pt idx="9">
                  <c:v>170</c:v>
                </c:pt>
                <c:pt idx="10">
                  <c:v>220</c:v>
                </c:pt>
                <c:pt idx="11">
                  <c:v>208</c:v>
                </c:pt>
                <c:pt idx="12">
                  <c:v>103</c:v>
                </c:pt>
                <c:pt idx="13">
                  <c:v>56</c:v>
                </c:pt>
                <c:pt idx="14">
                  <c:v>19</c:v>
                </c:pt>
                <c:pt idx="15">
                  <c:v>11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74-44E3-89C0-799DBCF7EA4D}"/>
            </c:ext>
          </c:extLst>
        </c:ser>
        <c:ser>
          <c:idx val="1"/>
          <c:order val="1"/>
          <c:tx>
            <c:strRef>
              <c:f>'Table 10.69'!$S$62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10.69'!$Z$63:$Z$79</c:f>
              <c:numCache>
                <c:formatCode>#,##0</c:formatCode>
                <c:ptCount val="17"/>
                <c:pt idx="0">
                  <c:v>0</c:v>
                </c:pt>
                <c:pt idx="1">
                  <c:v>29</c:v>
                </c:pt>
                <c:pt idx="2">
                  <c:v>87</c:v>
                </c:pt>
                <c:pt idx="3">
                  <c:v>87</c:v>
                </c:pt>
                <c:pt idx="4">
                  <c:v>122</c:v>
                </c:pt>
                <c:pt idx="5">
                  <c:v>137</c:v>
                </c:pt>
                <c:pt idx="6">
                  <c:v>116</c:v>
                </c:pt>
                <c:pt idx="7">
                  <c:v>124</c:v>
                </c:pt>
                <c:pt idx="8">
                  <c:v>189</c:v>
                </c:pt>
                <c:pt idx="9">
                  <c:v>188</c:v>
                </c:pt>
                <c:pt idx="10">
                  <c:v>235</c:v>
                </c:pt>
                <c:pt idx="11">
                  <c:v>176</c:v>
                </c:pt>
                <c:pt idx="12">
                  <c:v>78</c:v>
                </c:pt>
                <c:pt idx="13">
                  <c:v>34</c:v>
                </c:pt>
                <c:pt idx="14">
                  <c:v>16</c:v>
                </c:pt>
                <c:pt idx="15">
                  <c:v>2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74-44E3-89C0-799DBCF7E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10.69'!$Z$83:$Z$90</c:f>
              <c:numCache>
                <c:formatCode>#,##0</c:formatCode>
                <c:ptCount val="8"/>
                <c:pt idx="0">
                  <c:v>128</c:v>
                </c:pt>
                <c:pt idx="1">
                  <c:v>79</c:v>
                </c:pt>
                <c:pt idx="2">
                  <c:v>199</c:v>
                </c:pt>
                <c:pt idx="3">
                  <c:v>63</c:v>
                </c:pt>
                <c:pt idx="4">
                  <c:v>31</c:v>
                </c:pt>
                <c:pt idx="5">
                  <c:v>57</c:v>
                </c:pt>
                <c:pt idx="6">
                  <c:v>109</c:v>
                </c:pt>
                <c:pt idx="7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86-4A73-98EB-DE57C7BF0374}"/>
            </c:ext>
          </c:extLst>
        </c:ser>
        <c:ser>
          <c:idx val="1"/>
          <c:order val="1"/>
          <c:tx>
            <c:strRef>
              <c:f>'Table 10.69'!$S$92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10.69'!$Z$93:$Z$100</c:f>
              <c:numCache>
                <c:formatCode>#,##0</c:formatCode>
                <c:ptCount val="8"/>
                <c:pt idx="0">
                  <c:v>73</c:v>
                </c:pt>
                <c:pt idx="1">
                  <c:v>177</c:v>
                </c:pt>
                <c:pt idx="2">
                  <c:v>37</c:v>
                </c:pt>
                <c:pt idx="3">
                  <c:v>209</c:v>
                </c:pt>
                <c:pt idx="4">
                  <c:v>161</c:v>
                </c:pt>
                <c:pt idx="5">
                  <c:v>127</c:v>
                </c:pt>
                <c:pt idx="6">
                  <c:v>8</c:v>
                </c:pt>
                <c:pt idx="7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86-4A73-98EB-DE57C7BF0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10.7'!$Z$83:$Z$90</c:f>
              <c:numCache>
                <c:formatCode>#,##0</c:formatCode>
                <c:ptCount val="8"/>
                <c:pt idx="0">
                  <c:v>41</c:v>
                </c:pt>
                <c:pt idx="1">
                  <c:v>30</c:v>
                </c:pt>
                <c:pt idx="2">
                  <c:v>78</c:v>
                </c:pt>
                <c:pt idx="3">
                  <c:v>20</c:v>
                </c:pt>
                <c:pt idx="4">
                  <c:v>8</c:v>
                </c:pt>
                <c:pt idx="5">
                  <c:v>14</c:v>
                </c:pt>
                <c:pt idx="6">
                  <c:v>73</c:v>
                </c:pt>
                <c:pt idx="7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BF-490D-A2BA-6B8A5BF06B0C}"/>
            </c:ext>
          </c:extLst>
        </c:ser>
        <c:ser>
          <c:idx val="1"/>
          <c:order val="1"/>
          <c:tx>
            <c:strRef>
              <c:f>'Table 10.7'!$S$92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10.7'!$Z$93:$Z$100</c:f>
              <c:numCache>
                <c:formatCode>#,##0</c:formatCode>
                <c:ptCount val="8"/>
                <c:pt idx="0">
                  <c:v>40</c:v>
                </c:pt>
                <c:pt idx="1">
                  <c:v>75</c:v>
                </c:pt>
                <c:pt idx="2">
                  <c:v>18</c:v>
                </c:pt>
                <c:pt idx="3">
                  <c:v>97</c:v>
                </c:pt>
                <c:pt idx="4">
                  <c:v>64</c:v>
                </c:pt>
                <c:pt idx="5">
                  <c:v>41</c:v>
                </c:pt>
                <c:pt idx="6">
                  <c:v>0</c:v>
                </c:pt>
                <c:pt idx="7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BF-490D-A2BA-6B8A5BF06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10.69'!$S$1</c:f>
              <c:strCache>
                <c:ptCount val="1"/>
                <c:pt idx="0">
                  <c:v>Yankalilla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10.69'!$T$8:$Z$8</c:f>
              <c:numCache>
                <c:formatCode>#,##0</c:formatCode>
                <c:ptCount val="7"/>
                <c:pt idx="0">
                  <c:v>26169</c:v>
                </c:pt>
                <c:pt idx="1">
                  <c:v>30515.32</c:v>
                </c:pt>
                <c:pt idx="2">
                  <c:v>30921.5</c:v>
                </c:pt>
                <c:pt idx="3">
                  <c:v>29791</c:v>
                </c:pt>
                <c:pt idx="4">
                  <c:v>35991</c:v>
                </c:pt>
                <c:pt idx="5">
                  <c:v>33888</c:v>
                </c:pt>
                <c:pt idx="6">
                  <c:v>35316.29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F9-44C5-8736-0797EB9F629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F9-44C5-8736-0797EB9F6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10.70'!$S$4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10.70'!$U$2:$Y$2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10.70'!$U$4:$Y$4</c:f>
              <c:numCache>
                <c:formatCode>#,##0</c:formatCode>
                <c:ptCount val="5"/>
                <c:pt idx="0">
                  <c:v>5100</c:v>
                </c:pt>
                <c:pt idx="1">
                  <c:v>5362</c:v>
                </c:pt>
                <c:pt idx="2">
                  <c:v>5560</c:v>
                </c:pt>
                <c:pt idx="3">
                  <c:v>5753</c:v>
                </c:pt>
                <c:pt idx="4">
                  <c:v>6067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49-4B48-9E54-DB05B35B28A6}"/>
            </c:ext>
          </c:extLst>
        </c:ser>
        <c:ser>
          <c:idx val="1"/>
          <c:order val="1"/>
          <c:tx>
            <c:strRef>
              <c:f>'Table 10.70'!$S$7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10.70'!$U$2:$Y$2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10.70'!$U$7:$Y$7</c:f>
              <c:numCache>
                <c:formatCode>#,##0</c:formatCode>
                <c:ptCount val="5"/>
                <c:pt idx="0">
                  <c:v>3617</c:v>
                </c:pt>
                <c:pt idx="1">
                  <c:v>3781</c:v>
                </c:pt>
                <c:pt idx="2">
                  <c:v>3907</c:v>
                </c:pt>
                <c:pt idx="3">
                  <c:v>4030</c:v>
                </c:pt>
                <c:pt idx="4">
                  <c:v>4328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49-4B48-9E54-DB05B35B28A6}"/>
            </c:ext>
          </c:extLst>
        </c:ser>
        <c:ser>
          <c:idx val="2"/>
          <c:order val="2"/>
          <c:tx>
            <c:strRef>
              <c:f>'Table 10.70'!$S$11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10.70'!$U$2:$Y$2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10.70'!$U$11:$Y$11</c:f>
              <c:numCache>
                <c:formatCode>#,##0</c:formatCode>
                <c:ptCount val="5"/>
                <c:pt idx="0">
                  <c:v>3971</c:v>
                </c:pt>
                <c:pt idx="1">
                  <c:v>4230</c:v>
                </c:pt>
                <c:pt idx="2">
                  <c:v>4321</c:v>
                </c:pt>
                <c:pt idx="3">
                  <c:v>4336</c:v>
                </c:pt>
                <c:pt idx="4">
                  <c:v>4583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49-4B48-9E54-DB05B35B28A6}"/>
            </c:ext>
          </c:extLst>
        </c:ser>
        <c:ser>
          <c:idx val="3"/>
          <c:order val="3"/>
          <c:tx>
            <c:strRef>
              <c:f>'Table 10.70'!$S$12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10.70'!$U$2:$Y$2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10.70'!$U$12:$Y$12</c:f>
              <c:numCache>
                <c:formatCode>#,##0</c:formatCode>
                <c:ptCount val="5"/>
                <c:pt idx="0">
                  <c:v>1130</c:v>
                </c:pt>
                <c:pt idx="1">
                  <c:v>1131</c:v>
                </c:pt>
                <c:pt idx="2">
                  <c:v>1235</c:v>
                </c:pt>
                <c:pt idx="3">
                  <c:v>1417</c:v>
                </c:pt>
                <c:pt idx="4">
                  <c:v>1484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49-4B48-9E54-DB05B35B2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10.70'!$S$1</c:f>
              <c:strCache>
                <c:ptCount val="1"/>
                <c:pt idx="0">
                  <c:v>Yorke Peninsula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10.70'!$S$15:$S$33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10.70'!$AB$15:$AB$33</c:f>
              <c:numCache>
                <c:formatCode>0.0%</c:formatCode>
                <c:ptCount val="19"/>
                <c:pt idx="0">
                  <c:v>0.11659586934231728</c:v>
                </c:pt>
                <c:pt idx="1">
                  <c:v>1.2597041160099605E-2</c:v>
                </c:pt>
                <c:pt idx="2">
                  <c:v>5.5221912992529661E-2</c:v>
                </c:pt>
                <c:pt idx="3">
                  <c:v>3.8084077925882526E-3</c:v>
                </c:pt>
                <c:pt idx="4">
                  <c:v>5.1852936868316976E-2</c:v>
                </c:pt>
                <c:pt idx="5">
                  <c:v>2.519408232019921E-2</c:v>
                </c:pt>
                <c:pt idx="6">
                  <c:v>7.6607587520140616E-2</c:v>
                </c:pt>
                <c:pt idx="7">
                  <c:v>6.8697817489380406E-2</c:v>
                </c:pt>
                <c:pt idx="8">
                  <c:v>5.1413505199941409E-2</c:v>
                </c:pt>
                <c:pt idx="9">
                  <c:v>1.171817782334847E-3</c:v>
                </c:pt>
                <c:pt idx="10">
                  <c:v>2.4315218983448073E-2</c:v>
                </c:pt>
                <c:pt idx="11">
                  <c:v>2.1825106195986523E-2</c:v>
                </c:pt>
                <c:pt idx="12">
                  <c:v>3.1785557345832723E-2</c:v>
                </c:pt>
                <c:pt idx="13">
                  <c:v>4.7751574630145011E-2</c:v>
                </c:pt>
                <c:pt idx="14">
                  <c:v>4.2331917386846343E-2</c:v>
                </c:pt>
                <c:pt idx="15">
                  <c:v>6.6793613593086276E-2</c:v>
                </c:pt>
                <c:pt idx="16">
                  <c:v>9.1255309799326209E-2</c:v>
                </c:pt>
                <c:pt idx="17">
                  <c:v>5.8590889116742345E-3</c:v>
                </c:pt>
                <c:pt idx="18">
                  <c:v>3.1932034568624576E-2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17-43EA-9588-93E90EB6023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17-43EA-9588-93E90EB60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10.70'!$Y$44:$Y$60</c:f>
              <c:numCache>
                <c:formatCode>#,##0</c:formatCode>
                <c:ptCount val="17"/>
                <c:pt idx="0">
                  <c:v>8</c:v>
                </c:pt>
                <c:pt idx="1">
                  <c:v>56</c:v>
                </c:pt>
                <c:pt idx="2">
                  <c:v>232</c:v>
                </c:pt>
                <c:pt idx="3">
                  <c:v>247</c:v>
                </c:pt>
                <c:pt idx="4">
                  <c:v>227</c:v>
                </c:pt>
                <c:pt idx="5">
                  <c:v>261</c:v>
                </c:pt>
                <c:pt idx="6">
                  <c:v>234</c:v>
                </c:pt>
                <c:pt idx="7">
                  <c:v>209</c:v>
                </c:pt>
                <c:pt idx="8">
                  <c:v>271</c:v>
                </c:pt>
                <c:pt idx="9">
                  <c:v>379</c:v>
                </c:pt>
                <c:pt idx="10">
                  <c:v>362</c:v>
                </c:pt>
                <c:pt idx="11">
                  <c:v>343</c:v>
                </c:pt>
                <c:pt idx="12">
                  <c:v>197</c:v>
                </c:pt>
                <c:pt idx="13">
                  <c:v>90</c:v>
                </c:pt>
                <c:pt idx="14">
                  <c:v>53</c:v>
                </c:pt>
                <c:pt idx="15">
                  <c:v>23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FF-468B-9AB4-5F2BCF12EF3B}"/>
            </c:ext>
          </c:extLst>
        </c:ser>
        <c:ser>
          <c:idx val="1"/>
          <c:order val="1"/>
          <c:tx>
            <c:strRef>
              <c:f>'Table 10.70'!$S$62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10.70'!$Y$63:$Y$79</c:f>
              <c:numCache>
                <c:formatCode>#,##0</c:formatCode>
                <c:ptCount val="17"/>
                <c:pt idx="0">
                  <c:v>3</c:v>
                </c:pt>
                <c:pt idx="1">
                  <c:v>61</c:v>
                </c:pt>
                <c:pt idx="2">
                  <c:v>179</c:v>
                </c:pt>
                <c:pt idx="3">
                  <c:v>204</c:v>
                </c:pt>
                <c:pt idx="4">
                  <c:v>221</c:v>
                </c:pt>
                <c:pt idx="5">
                  <c:v>202</c:v>
                </c:pt>
                <c:pt idx="6">
                  <c:v>219</c:v>
                </c:pt>
                <c:pt idx="7">
                  <c:v>250</c:v>
                </c:pt>
                <c:pt idx="8">
                  <c:v>266</c:v>
                </c:pt>
                <c:pt idx="9">
                  <c:v>289</c:v>
                </c:pt>
                <c:pt idx="10">
                  <c:v>394</c:v>
                </c:pt>
                <c:pt idx="11">
                  <c:v>288</c:v>
                </c:pt>
                <c:pt idx="12">
                  <c:v>145</c:v>
                </c:pt>
                <c:pt idx="13">
                  <c:v>67</c:v>
                </c:pt>
                <c:pt idx="14">
                  <c:v>40</c:v>
                </c:pt>
                <c:pt idx="15">
                  <c:v>20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FF-468B-9AB4-5F2BCF12E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10.70'!$Y$83:$Y$90</c:f>
              <c:numCache>
                <c:formatCode>#,##0</c:formatCode>
                <c:ptCount val="8"/>
                <c:pt idx="0">
                  <c:v>172</c:v>
                </c:pt>
                <c:pt idx="1">
                  <c:v>143</c:v>
                </c:pt>
                <c:pt idx="2">
                  <c:v>335</c:v>
                </c:pt>
                <c:pt idx="3">
                  <c:v>79</c:v>
                </c:pt>
                <c:pt idx="4">
                  <c:v>54</c:v>
                </c:pt>
                <c:pt idx="5">
                  <c:v>71</c:v>
                </c:pt>
                <c:pt idx="6">
                  <c:v>262</c:v>
                </c:pt>
                <c:pt idx="7">
                  <c:v>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FC-4904-B2EF-CB204118FBEA}"/>
            </c:ext>
          </c:extLst>
        </c:ser>
        <c:ser>
          <c:idx val="1"/>
          <c:order val="1"/>
          <c:tx>
            <c:strRef>
              <c:f>'Table 10.70'!$S$92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10.70'!$Y$93:$Y$100</c:f>
              <c:numCache>
                <c:formatCode>#,##0</c:formatCode>
                <c:ptCount val="8"/>
                <c:pt idx="0">
                  <c:v>105</c:v>
                </c:pt>
                <c:pt idx="1">
                  <c:v>300</c:v>
                </c:pt>
                <c:pt idx="2">
                  <c:v>47</c:v>
                </c:pt>
                <c:pt idx="3">
                  <c:v>329</c:v>
                </c:pt>
                <c:pt idx="4">
                  <c:v>253</c:v>
                </c:pt>
                <c:pt idx="5">
                  <c:v>227</c:v>
                </c:pt>
                <c:pt idx="6">
                  <c:v>25</c:v>
                </c:pt>
                <c:pt idx="7">
                  <c:v>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FC-4904-B2EF-CB204118F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10.70'!$S$1</c:f>
              <c:strCache>
                <c:ptCount val="1"/>
                <c:pt idx="0">
                  <c:v>Yorke Peninsula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10.70'!$U$8:$Y$8</c:f>
              <c:numCache>
                <c:formatCode>#,##0</c:formatCode>
                <c:ptCount val="5"/>
                <c:pt idx="0">
                  <c:v>27138</c:v>
                </c:pt>
                <c:pt idx="1">
                  <c:v>25514.47</c:v>
                </c:pt>
                <c:pt idx="2">
                  <c:v>26771</c:v>
                </c:pt>
                <c:pt idx="3">
                  <c:v>27980</c:v>
                </c:pt>
                <c:pt idx="4">
                  <c:v>28342.84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94-4760-9CAA-694AB767746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94-4760-9CAA-694AB7677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10.70'!$S$4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10.70'!$T$2:$Z$2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10.70'!$T$4:$Z$4</c:f>
              <c:numCache>
                <c:formatCode>#,##0</c:formatCode>
                <c:ptCount val="7"/>
                <c:pt idx="0">
                  <c:v>4914</c:v>
                </c:pt>
                <c:pt idx="1">
                  <c:v>5100</c:v>
                </c:pt>
                <c:pt idx="2">
                  <c:v>5362</c:v>
                </c:pt>
                <c:pt idx="3">
                  <c:v>5560</c:v>
                </c:pt>
                <c:pt idx="4">
                  <c:v>5753</c:v>
                </c:pt>
                <c:pt idx="5">
                  <c:v>6067</c:v>
                </c:pt>
                <c:pt idx="6">
                  <c:v>6828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4C-44D1-9A03-3876208F1075}"/>
            </c:ext>
          </c:extLst>
        </c:ser>
        <c:ser>
          <c:idx val="1"/>
          <c:order val="1"/>
          <c:tx>
            <c:strRef>
              <c:f>'Table 10.70'!$S$7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10.70'!$T$2:$Z$2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10.70'!$T$7:$Z$7</c:f>
              <c:numCache>
                <c:formatCode>#,##0</c:formatCode>
                <c:ptCount val="7"/>
                <c:pt idx="0">
                  <c:v>3553</c:v>
                </c:pt>
                <c:pt idx="1">
                  <c:v>3617</c:v>
                </c:pt>
                <c:pt idx="2">
                  <c:v>3781</c:v>
                </c:pt>
                <c:pt idx="3">
                  <c:v>3907</c:v>
                </c:pt>
                <c:pt idx="4">
                  <c:v>4030</c:v>
                </c:pt>
                <c:pt idx="5">
                  <c:v>4328</c:v>
                </c:pt>
                <c:pt idx="6">
                  <c:v>4877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4C-44D1-9A03-3876208F1075}"/>
            </c:ext>
          </c:extLst>
        </c:ser>
        <c:ser>
          <c:idx val="2"/>
          <c:order val="2"/>
          <c:tx>
            <c:strRef>
              <c:f>'Table 10.70'!$S$11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10.70'!$T$2:$Z$2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10.70'!$T$11:$Z$11</c:f>
              <c:numCache>
                <c:formatCode>#,##0</c:formatCode>
                <c:ptCount val="7"/>
                <c:pt idx="0">
                  <c:v>3804</c:v>
                </c:pt>
                <c:pt idx="1">
                  <c:v>3971</c:v>
                </c:pt>
                <c:pt idx="2">
                  <c:v>4230</c:v>
                </c:pt>
                <c:pt idx="3">
                  <c:v>4321</c:v>
                </c:pt>
                <c:pt idx="4">
                  <c:v>4336</c:v>
                </c:pt>
                <c:pt idx="5">
                  <c:v>4583</c:v>
                </c:pt>
                <c:pt idx="6">
                  <c:v>5025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4C-44D1-9A03-3876208F1075}"/>
            </c:ext>
          </c:extLst>
        </c:ser>
        <c:ser>
          <c:idx val="3"/>
          <c:order val="3"/>
          <c:tx>
            <c:strRef>
              <c:f>'Table 10.70'!$S$12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10.70'!$T$2:$Z$2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10.70'!$T$12:$Z$12</c:f>
              <c:numCache>
                <c:formatCode>#,##0</c:formatCode>
                <c:ptCount val="7"/>
                <c:pt idx="0">
                  <c:v>1110</c:v>
                </c:pt>
                <c:pt idx="1">
                  <c:v>1130</c:v>
                </c:pt>
                <c:pt idx="2">
                  <c:v>1131</c:v>
                </c:pt>
                <c:pt idx="3">
                  <c:v>1235</c:v>
                </c:pt>
                <c:pt idx="4">
                  <c:v>1417</c:v>
                </c:pt>
                <c:pt idx="5">
                  <c:v>1484</c:v>
                </c:pt>
                <c:pt idx="6">
                  <c:v>1800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4C-44D1-9A03-3876208F1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10.70'!$S$1</c:f>
              <c:strCache>
                <c:ptCount val="1"/>
                <c:pt idx="0">
                  <c:v>Yorke Peninsula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10.70'!$S$15:$S$33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10.70'!$AB$15:$AB$33</c:f>
              <c:numCache>
                <c:formatCode>0.0%</c:formatCode>
                <c:ptCount val="19"/>
                <c:pt idx="0">
                  <c:v>0.11659586934231728</c:v>
                </c:pt>
                <c:pt idx="1">
                  <c:v>1.2597041160099605E-2</c:v>
                </c:pt>
                <c:pt idx="2">
                  <c:v>5.5221912992529661E-2</c:v>
                </c:pt>
                <c:pt idx="3">
                  <c:v>3.8084077925882526E-3</c:v>
                </c:pt>
                <c:pt idx="4">
                  <c:v>5.1852936868316976E-2</c:v>
                </c:pt>
                <c:pt idx="5">
                  <c:v>2.519408232019921E-2</c:v>
                </c:pt>
                <c:pt idx="6">
                  <c:v>7.6607587520140616E-2</c:v>
                </c:pt>
                <c:pt idx="7">
                  <c:v>6.8697817489380406E-2</c:v>
                </c:pt>
                <c:pt idx="8">
                  <c:v>5.1413505199941409E-2</c:v>
                </c:pt>
                <c:pt idx="9">
                  <c:v>1.171817782334847E-3</c:v>
                </c:pt>
                <c:pt idx="10">
                  <c:v>2.4315218983448073E-2</c:v>
                </c:pt>
                <c:pt idx="11">
                  <c:v>2.1825106195986523E-2</c:v>
                </c:pt>
                <c:pt idx="12">
                  <c:v>3.1785557345832723E-2</c:v>
                </c:pt>
                <c:pt idx="13">
                  <c:v>4.7751574630145011E-2</c:v>
                </c:pt>
                <c:pt idx="14">
                  <c:v>4.2331917386846343E-2</c:v>
                </c:pt>
                <c:pt idx="15">
                  <c:v>6.6793613593086276E-2</c:v>
                </c:pt>
                <c:pt idx="16">
                  <c:v>9.1255309799326209E-2</c:v>
                </c:pt>
                <c:pt idx="17">
                  <c:v>5.8590889116742345E-3</c:v>
                </c:pt>
                <c:pt idx="18">
                  <c:v>3.1932034568624576E-2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32-4847-8479-64CB9A94940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32-4847-8479-64CB9A949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10.70'!$Z$44:$Z$60</c:f>
              <c:numCache>
                <c:formatCode>#,##0</c:formatCode>
                <c:ptCount val="17"/>
                <c:pt idx="0">
                  <c:v>10</c:v>
                </c:pt>
                <c:pt idx="1">
                  <c:v>71</c:v>
                </c:pt>
                <c:pt idx="2">
                  <c:v>231</c:v>
                </c:pt>
                <c:pt idx="3">
                  <c:v>275</c:v>
                </c:pt>
                <c:pt idx="4">
                  <c:v>257</c:v>
                </c:pt>
                <c:pt idx="5">
                  <c:v>280</c:v>
                </c:pt>
                <c:pt idx="6">
                  <c:v>255</c:v>
                </c:pt>
                <c:pt idx="7">
                  <c:v>240</c:v>
                </c:pt>
                <c:pt idx="8">
                  <c:v>242</c:v>
                </c:pt>
                <c:pt idx="9">
                  <c:v>370</c:v>
                </c:pt>
                <c:pt idx="10">
                  <c:v>460</c:v>
                </c:pt>
                <c:pt idx="11">
                  <c:v>372</c:v>
                </c:pt>
                <c:pt idx="12">
                  <c:v>235</c:v>
                </c:pt>
                <c:pt idx="13">
                  <c:v>126</c:v>
                </c:pt>
                <c:pt idx="14">
                  <c:v>66</c:v>
                </c:pt>
                <c:pt idx="15">
                  <c:v>27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8D-4026-A1D2-1D5D3D52221F}"/>
            </c:ext>
          </c:extLst>
        </c:ser>
        <c:ser>
          <c:idx val="1"/>
          <c:order val="1"/>
          <c:tx>
            <c:strRef>
              <c:f>'Table 10.70'!$S$62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10.70'!$Z$63:$Z$79</c:f>
              <c:numCache>
                <c:formatCode>#,##0</c:formatCode>
                <c:ptCount val="17"/>
                <c:pt idx="0">
                  <c:v>5</c:v>
                </c:pt>
                <c:pt idx="1">
                  <c:v>66</c:v>
                </c:pt>
                <c:pt idx="2">
                  <c:v>202</c:v>
                </c:pt>
                <c:pt idx="3">
                  <c:v>245</c:v>
                </c:pt>
                <c:pt idx="4">
                  <c:v>220</c:v>
                </c:pt>
                <c:pt idx="5">
                  <c:v>229</c:v>
                </c:pt>
                <c:pt idx="6">
                  <c:v>221</c:v>
                </c:pt>
                <c:pt idx="7">
                  <c:v>270</c:v>
                </c:pt>
                <c:pt idx="8">
                  <c:v>284</c:v>
                </c:pt>
                <c:pt idx="9">
                  <c:v>348</c:v>
                </c:pt>
                <c:pt idx="10">
                  <c:v>395</c:v>
                </c:pt>
                <c:pt idx="11">
                  <c:v>357</c:v>
                </c:pt>
                <c:pt idx="12">
                  <c:v>175</c:v>
                </c:pt>
                <c:pt idx="13">
                  <c:v>88</c:v>
                </c:pt>
                <c:pt idx="14">
                  <c:v>52</c:v>
                </c:pt>
                <c:pt idx="15">
                  <c:v>20</c:v>
                </c:pt>
                <c:pt idx="1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8D-4026-A1D2-1D5D3D522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10.70'!$Z$83:$Z$90</c:f>
              <c:numCache>
                <c:formatCode>#,##0</c:formatCode>
                <c:ptCount val="8"/>
                <c:pt idx="0">
                  <c:v>185</c:v>
                </c:pt>
                <c:pt idx="1">
                  <c:v>149</c:v>
                </c:pt>
                <c:pt idx="2">
                  <c:v>356</c:v>
                </c:pt>
                <c:pt idx="3">
                  <c:v>84</c:v>
                </c:pt>
                <c:pt idx="4">
                  <c:v>59</c:v>
                </c:pt>
                <c:pt idx="5">
                  <c:v>78</c:v>
                </c:pt>
                <c:pt idx="6">
                  <c:v>297</c:v>
                </c:pt>
                <c:pt idx="7">
                  <c:v>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FF-4BA7-8215-A17E65C3C907}"/>
            </c:ext>
          </c:extLst>
        </c:ser>
        <c:ser>
          <c:idx val="1"/>
          <c:order val="1"/>
          <c:tx>
            <c:strRef>
              <c:f>'Table 10.70'!$S$92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10.70'!$Z$93:$Z$100</c:f>
              <c:numCache>
                <c:formatCode>#,##0</c:formatCode>
                <c:ptCount val="8"/>
                <c:pt idx="0">
                  <c:v>121</c:v>
                </c:pt>
                <c:pt idx="1">
                  <c:v>329</c:v>
                </c:pt>
                <c:pt idx="2">
                  <c:v>64</c:v>
                </c:pt>
                <c:pt idx="3">
                  <c:v>366</c:v>
                </c:pt>
                <c:pt idx="4">
                  <c:v>249</c:v>
                </c:pt>
                <c:pt idx="5">
                  <c:v>245</c:v>
                </c:pt>
                <c:pt idx="6">
                  <c:v>19</c:v>
                </c:pt>
                <c:pt idx="7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FF-4BA7-8215-A17E65C3C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10.1'!$S$1</c:f>
              <c:strCache>
                <c:ptCount val="1"/>
                <c:pt idx="0">
                  <c:v>Adelaide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10.1'!$AB$15:$AB$33</c:f>
              <c:numCache>
                <c:formatCode>0.0%</c:formatCode>
                <c:ptCount val="19"/>
                <c:pt idx="0">
                  <c:v>2.4441228493326903E-2</c:v>
                </c:pt>
                <c:pt idx="1">
                  <c:v>7.3966875703489303E-3</c:v>
                </c:pt>
                <c:pt idx="2">
                  <c:v>3.8162619928177093E-2</c:v>
                </c:pt>
                <c:pt idx="3">
                  <c:v>4.1807364528059178E-3</c:v>
                </c:pt>
                <c:pt idx="4">
                  <c:v>3.0605134801951012E-2</c:v>
                </c:pt>
                <c:pt idx="5">
                  <c:v>2.1225277375783887E-2</c:v>
                </c:pt>
                <c:pt idx="6">
                  <c:v>6.2335852495042074E-2</c:v>
                </c:pt>
                <c:pt idx="7">
                  <c:v>0.13823229886905719</c:v>
                </c:pt>
                <c:pt idx="8">
                  <c:v>1.8545318111164711E-2</c:v>
                </c:pt>
                <c:pt idx="9">
                  <c:v>1.9831698558181916E-2</c:v>
                </c:pt>
                <c:pt idx="10">
                  <c:v>3.215951117543013E-2</c:v>
                </c:pt>
                <c:pt idx="11">
                  <c:v>1.7151739293562739E-2</c:v>
                </c:pt>
                <c:pt idx="12">
                  <c:v>0.10366082435546979</c:v>
                </c:pt>
                <c:pt idx="13">
                  <c:v>9.0797019885297744E-2</c:v>
                </c:pt>
                <c:pt idx="14">
                  <c:v>6.1210269603902023E-2</c:v>
                </c:pt>
                <c:pt idx="15">
                  <c:v>9.792571152918475E-2</c:v>
                </c:pt>
                <c:pt idx="16">
                  <c:v>0.12113415876078684</c:v>
                </c:pt>
                <c:pt idx="17">
                  <c:v>2.7121187757946079E-2</c:v>
                </c:pt>
                <c:pt idx="18">
                  <c:v>3.012274213431956E-2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85-4223-B29C-D79BC261465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85-4223-B29C-D79BC2614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10.7'!$S$1</c:f>
              <c:strCache>
                <c:ptCount val="1"/>
                <c:pt idx="0">
                  <c:v>Barunga West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10.7'!$T$8:$Z$8</c:f>
              <c:numCache>
                <c:formatCode>#,##0</c:formatCode>
                <c:ptCount val="7"/>
                <c:pt idx="0">
                  <c:v>30352.98</c:v>
                </c:pt>
                <c:pt idx="1">
                  <c:v>26056</c:v>
                </c:pt>
                <c:pt idx="2">
                  <c:v>29265</c:v>
                </c:pt>
                <c:pt idx="3">
                  <c:v>30296</c:v>
                </c:pt>
                <c:pt idx="4">
                  <c:v>32322.21</c:v>
                </c:pt>
                <c:pt idx="5">
                  <c:v>33261.5</c:v>
                </c:pt>
                <c:pt idx="6">
                  <c:v>35774.35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26-492D-A88A-CF433D07358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10.7'!$T$2:$Z$2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26-492D-A88A-CF433D073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10.70'!$S$1</c:f>
              <c:strCache>
                <c:ptCount val="1"/>
                <c:pt idx="0">
                  <c:v>Yorke Peninsula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10.70'!$T$2:$Z$2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10.70'!$T$8:$Z$8</c:f>
              <c:numCache>
                <c:formatCode>#,##0</c:formatCode>
                <c:ptCount val="7"/>
                <c:pt idx="0">
                  <c:v>27174.48</c:v>
                </c:pt>
                <c:pt idx="1">
                  <c:v>27138</c:v>
                </c:pt>
                <c:pt idx="2">
                  <c:v>25514.47</c:v>
                </c:pt>
                <c:pt idx="3">
                  <c:v>26771</c:v>
                </c:pt>
                <c:pt idx="4">
                  <c:v>27980</c:v>
                </c:pt>
                <c:pt idx="5">
                  <c:v>28342.84</c:v>
                </c:pt>
                <c:pt idx="6">
                  <c:v>30019.5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09-45E4-937D-655572C994A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10.70'!$T$2:$Z$2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09-45E4-937D-655572C99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10.8'!$U$4:$Y$4</c:f>
              <c:numCache>
                <c:formatCode>#,##0</c:formatCode>
                <c:ptCount val="5"/>
                <c:pt idx="0">
                  <c:v>6151</c:v>
                </c:pt>
                <c:pt idx="1">
                  <c:v>6126</c:v>
                </c:pt>
                <c:pt idx="2">
                  <c:v>6322</c:v>
                </c:pt>
                <c:pt idx="3">
                  <c:v>7341</c:v>
                </c:pt>
                <c:pt idx="4">
                  <c:v>7529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3B-4D55-B740-D952386D2B1D}"/>
            </c:ext>
          </c:extLst>
        </c:ser>
        <c:ser>
          <c:idx val="1"/>
          <c:order val="1"/>
          <c:tx>
            <c:strRef>
              <c:f>'Table 10.8'!$S$7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10.8'!$U$7:$Y$7</c:f>
              <c:numCache>
                <c:formatCode>#,##0</c:formatCode>
                <c:ptCount val="5"/>
                <c:pt idx="0">
                  <c:v>4251</c:v>
                </c:pt>
                <c:pt idx="1">
                  <c:v>4291</c:v>
                </c:pt>
                <c:pt idx="2">
                  <c:v>4415</c:v>
                </c:pt>
                <c:pt idx="3">
                  <c:v>5054</c:v>
                </c:pt>
                <c:pt idx="4">
                  <c:v>5221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3B-4D55-B740-D952386D2B1D}"/>
            </c:ext>
          </c:extLst>
        </c:ser>
        <c:ser>
          <c:idx val="2"/>
          <c:order val="2"/>
          <c:tx>
            <c:strRef>
              <c:f>'Table 10.8'!$S$11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10.8'!$U$11:$Y$11</c:f>
              <c:numCache>
                <c:formatCode>#,##0</c:formatCode>
                <c:ptCount val="5"/>
                <c:pt idx="0">
                  <c:v>5393</c:v>
                </c:pt>
                <c:pt idx="1">
                  <c:v>5391</c:v>
                </c:pt>
                <c:pt idx="2">
                  <c:v>5542</c:v>
                </c:pt>
                <c:pt idx="3">
                  <c:v>6244</c:v>
                </c:pt>
                <c:pt idx="4">
                  <c:v>6381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3B-4D55-B740-D952386D2B1D}"/>
            </c:ext>
          </c:extLst>
        </c:ser>
        <c:ser>
          <c:idx val="3"/>
          <c:order val="3"/>
          <c:tx>
            <c:strRef>
              <c:f>'Table 10.8'!$S$12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10.8'!$U$12:$Y$12</c:f>
              <c:numCache>
                <c:formatCode>#,##0</c:formatCode>
                <c:ptCount val="5"/>
                <c:pt idx="0">
                  <c:v>756</c:v>
                </c:pt>
                <c:pt idx="1">
                  <c:v>736</c:v>
                </c:pt>
                <c:pt idx="2">
                  <c:v>777</c:v>
                </c:pt>
                <c:pt idx="3">
                  <c:v>1091</c:v>
                </c:pt>
                <c:pt idx="4">
                  <c:v>1148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3B-4D55-B740-D952386D2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10.8'!$S$1</c:f>
              <c:strCache>
                <c:ptCount val="1"/>
                <c:pt idx="0">
                  <c:v>Berri and Barmera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10.8'!$AB$15:$AB$33</c:f>
              <c:numCache>
                <c:formatCode>0.0%</c:formatCode>
                <c:ptCount val="19"/>
                <c:pt idx="0">
                  <c:v>0.1149928943628612</c:v>
                </c:pt>
                <c:pt idx="1">
                  <c:v>3.908100426338228E-3</c:v>
                </c:pt>
                <c:pt idx="2">
                  <c:v>0.12198010421601137</c:v>
                </c:pt>
                <c:pt idx="3">
                  <c:v>9.5926101373756522E-3</c:v>
                </c:pt>
                <c:pt idx="4">
                  <c:v>3.706774040738986E-2</c:v>
                </c:pt>
                <c:pt idx="5">
                  <c:v>2.7593557555660824E-2</c:v>
                </c:pt>
                <c:pt idx="6">
                  <c:v>8.1241117953576497E-2</c:v>
                </c:pt>
                <c:pt idx="7">
                  <c:v>6.5608716248223592E-2</c:v>
                </c:pt>
                <c:pt idx="8">
                  <c:v>3.9081004263382284E-2</c:v>
                </c:pt>
                <c:pt idx="9">
                  <c:v>3.6712458550450023E-3</c:v>
                </c:pt>
                <c:pt idx="10">
                  <c:v>1.6935101847465658E-2</c:v>
                </c:pt>
                <c:pt idx="11">
                  <c:v>8.0530554239696822E-3</c:v>
                </c:pt>
                <c:pt idx="12">
                  <c:v>2.8896257697773566E-2</c:v>
                </c:pt>
                <c:pt idx="13">
                  <c:v>6.8332543818095684E-2</c:v>
                </c:pt>
                <c:pt idx="14">
                  <c:v>4.4528659403126482E-2</c:v>
                </c:pt>
                <c:pt idx="15">
                  <c:v>6.1463761250592136E-2</c:v>
                </c:pt>
                <c:pt idx="16">
                  <c:v>0.1104926575082899</c:v>
                </c:pt>
                <c:pt idx="17">
                  <c:v>4.6186641402179065E-3</c:v>
                </c:pt>
                <c:pt idx="18">
                  <c:v>2.7475130270014213E-2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B6-4F13-868A-836E5FA1D9D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B6-4F13-868A-836E5FA1D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10.8'!$Y$44:$Y$60</c:f>
              <c:numCache>
                <c:formatCode>#,##0</c:formatCode>
                <c:ptCount val="17"/>
                <c:pt idx="0">
                  <c:v>9</c:v>
                </c:pt>
                <c:pt idx="1">
                  <c:v>58</c:v>
                </c:pt>
                <c:pt idx="2">
                  <c:v>273</c:v>
                </c:pt>
                <c:pt idx="3">
                  <c:v>315</c:v>
                </c:pt>
                <c:pt idx="4">
                  <c:v>506</c:v>
                </c:pt>
                <c:pt idx="5">
                  <c:v>358</c:v>
                </c:pt>
                <c:pt idx="6">
                  <c:v>346</c:v>
                </c:pt>
                <c:pt idx="7">
                  <c:v>352</c:v>
                </c:pt>
                <c:pt idx="8">
                  <c:v>386</c:v>
                </c:pt>
                <c:pt idx="9">
                  <c:v>346</c:v>
                </c:pt>
                <c:pt idx="10">
                  <c:v>346</c:v>
                </c:pt>
                <c:pt idx="11">
                  <c:v>346</c:v>
                </c:pt>
                <c:pt idx="12">
                  <c:v>163</c:v>
                </c:pt>
                <c:pt idx="13">
                  <c:v>70</c:v>
                </c:pt>
                <c:pt idx="14">
                  <c:v>27</c:v>
                </c:pt>
                <c:pt idx="15">
                  <c:v>12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6D-4915-90B6-1C90FA48A548}"/>
            </c:ext>
          </c:extLst>
        </c:ser>
        <c:ser>
          <c:idx val="1"/>
          <c:order val="1"/>
          <c:tx>
            <c:strRef>
              <c:f>'Table 10.8'!$S$62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10.8'!$Y$63:$Y$79</c:f>
              <c:numCache>
                <c:formatCode>#,##0</c:formatCode>
                <c:ptCount val="17"/>
                <c:pt idx="0">
                  <c:v>11</c:v>
                </c:pt>
                <c:pt idx="1">
                  <c:v>86</c:v>
                </c:pt>
                <c:pt idx="2">
                  <c:v>261</c:v>
                </c:pt>
                <c:pt idx="3">
                  <c:v>333</c:v>
                </c:pt>
                <c:pt idx="4">
                  <c:v>337</c:v>
                </c:pt>
                <c:pt idx="5">
                  <c:v>321</c:v>
                </c:pt>
                <c:pt idx="6">
                  <c:v>299</c:v>
                </c:pt>
                <c:pt idx="7">
                  <c:v>321</c:v>
                </c:pt>
                <c:pt idx="8">
                  <c:v>389</c:v>
                </c:pt>
                <c:pt idx="9">
                  <c:v>376</c:v>
                </c:pt>
                <c:pt idx="10">
                  <c:v>379</c:v>
                </c:pt>
                <c:pt idx="11">
                  <c:v>291</c:v>
                </c:pt>
                <c:pt idx="12">
                  <c:v>115</c:v>
                </c:pt>
                <c:pt idx="13">
                  <c:v>42</c:v>
                </c:pt>
                <c:pt idx="14">
                  <c:v>27</c:v>
                </c:pt>
                <c:pt idx="15">
                  <c:v>14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6D-4915-90B6-1C90FA48A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10.8'!$Y$83:$Y$90</c:f>
              <c:numCache>
                <c:formatCode>#,##0</c:formatCode>
                <c:ptCount val="8"/>
                <c:pt idx="0">
                  <c:v>195</c:v>
                </c:pt>
                <c:pt idx="1">
                  <c:v>192</c:v>
                </c:pt>
                <c:pt idx="2">
                  <c:v>404</c:v>
                </c:pt>
                <c:pt idx="3">
                  <c:v>125</c:v>
                </c:pt>
                <c:pt idx="4">
                  <c:v>88</c:v>
                </c:pt>
                <c:pt idx="5">
                  <c:v>133</c:v>
                </c:pt>
                <c:pt idx="6">
                  <c:v>333</c:v>
                </c:pt>
                <c:pt idx="7">
                  <c:v>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A6-4FBD-A6DE-E9C51F8B586F}"/>
            </c:ext>
          </c:extLst>
        </c:ser>
        <c:ser>
          <c:idx val="1"/>
          <c:order val="1"/>
          <c:tx>
            <c:strRef>
              <c:f>'Table 10.8'!$S$92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10.8'!$Y$93:$Y$100</c:f>
              <c:numCache>
                <c:formatCode>#,##0</c:formatCode>
                <c:ptCount val="8"/>
                <c:pt idx="0">
                  <c:v>137</c:v>
                </c:pt>
                <c:pt idx="1">
                  <c:v>338</c:v>
                </c:pt>
                <c:pt idx="2">
                  <c:v>94</c:v>
                </c:pt>
                <c:pt idx="3">
                  <c:v>439</c:v>
                </c:pt>
                <c:pt idx="4">
                  <c:v>370</c:v>
                </c:pt>
                <c:pt idx="5">
                  <c:v>256</c:v>
                </c:pt>
                <c:pt idx="6">
                  <c:v>23</c:v>
                </c:pt>
                <c:pt idx="7">
                  <c:v>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A6-4FBD-A6DE-E9C51F8B5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10.8'!$S$1</c:f>
              <c:strCache>
                <c:ptCount val="1"/>
                <c:pt idx="0">
                  <c:v>Berri and Barmera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10.8'!$U$8:$Y$8</c:f>
              <c:numCache>
                <c:formatCode>#,##0</c:formatCode>
                <c:ptCount val="5"/>
                <c:pt idx="0">
                  <c:v>32757.79</c:v>
                </c:pt>
                <c:pt idx="1">
                  <c:v>34576.5</c:v>
                </c:pt>
                <c:pt idx="2">
                  <c:v>35943.230000000003</c:v>
                </c:pt>
                <c:pt idx="3">
                  <c:v>36508.5</c:v>
                </c:pt>
                <c:pt idx="4">
                  <c:v>37630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61-4FA7-AC9D-9AA5EDE8B89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61-4FA7-AC9D-9AA5EDE8B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10.8'!$T$4:$Z$4</c:f>
              <c:numCache>
                <c:formatCode>#,##0</c:formatCode>
                <c:ptCount val="7"/>
                <c:pt idx="0">
                  <c:v>5875</c:v>
                </c:pt>
                <c:pt idx="1">
                  <c:v>6151</c:v>
                </c:pt>
                <c:pt idx="2">
                  <c:v>6126</c:v>
                </c:pt>
                <c:pt idx="3">
                  <c:v>6322</c:v>
                </c:pt>
                <c:pt idx="4">
                  <c:v>7341</c:v>
                </c:pt>
                <c:pt idx="5">
                  <c:v>7529</c:v>
                </c:pt>
                <c:pt idx="6">
                  <c:v>8447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59-4E26-8D18-428495A3BC0D}"/>
            </c:ext>
          </c:extLst>
        </c:ser>
        <c:ser>
          <c:idx val="1"/>
          <c:order val="1"/>
          <c:tx>
            <c:strRef>
              <c:f>'Table 10.8'!$S$7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10.8'!$T$7:$Z$7</c:f>
              <c:numCache>
                <c:formatCode>#,##0</c:formatCode>
                <c:ptCount val="7"/>
                <c:pt idx="0">
                  <c:v>4028</c:v>
                </c:pt>
                <c:pt idx="1">
                  <c:v>4251</c:v>
                </c:pt>
                <c:pt idx="2">
                  <c:v>4291</c:v>
                </c:pt>
                <c:pt idx="3">
                  <c:v>4415</c:v>
                </c:pt>
                <c:pt idx="4">
                  <c:v>5054</c:v>
                </c:pt>
                <c:pt idx="5">
                  <c:v>5221</c:v>
                </c:pt>
                <c:pt idx="6">
                  <c:v>5800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59-4E26-8D18-428495A3BC0D}"/>
            </c:ext>
          </c:extLst>
        </c:ser>
        <c:ser>
          <c:idx val="2"/>
          <c:order val="2"/>
          <c:tx>
            <c:strRef>
              <c:f>'Table 10.8'!$S$11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10.8'!$T$11:$Z$11</c:f>
              <c:numCache>
                <c:formatCode>#,##0</c:formatCode>
                <c:ptCount val="7"/>
                <c:pt idx="0">
                  <c:v>5165</c:v>
                </c:pt>
                <c:pt idx="1">
                  <c:v>5393</c:v>
                </c:pt>
                <c:pt idx="2">
                  <c:v>5391</c:v>
                </c:pt>
                <c:pt idx="3">
                  <c:v>5542</c:v>
                </c:pt>
                <c:pt idx="4">
                  <c:v>6244</c:v>
                </c:pt>
                <c:pt idx="5">
                  <c:v>6381</c:v>
                </c:pt>
                <c:pt idx="6">
                  <c:v>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59-4E26-8D18-428495A3BC0D}"/>
            </c:ext>
          </c:extLst>
        </c:ser>
        <c:ser>
          <c:idx val="3"/>
          <c:order val="3"/>
          <c:tx>
            <c:strRef>
              <c:f>'Table 10.8'!$S$12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10.8'!$T$12:$Z$12</c:f>
              <c:numCache>
                <c:formatCode>#,##0</c:formatCode>
                <c:ptCount val="7"/>
                <c:pt idx="0">
                  <c:v>712</c:v>
                </c:pt>
                <c:pt idx="1">
                  <c:v>756</c:v>
                </c:pt>
                <c:pt idx="2">
                  <c:v>736</c:v>
                </c:pt>
                <c:pt idx="3">
                  <c:v>777</c:v>
                </c:pt>
                <c:pt idx="4">
                  <c:v>1091</c:v>
                </c:pt>
                <c:pt idx="5">
                  <c:v>1148</c:v>
                </c:pt>
                <c:pt idx="6">
                  <c:v>1295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59-4E26-8D18-428495A3B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10.8'!$S$1</c:f>
              <c:strCache>
                <c:ptCount val="1"/>
                <c:pt idx="0">
                  <c:v>Berri and Barmera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10.8'!$AB$15:$AB$33</c:f>
              <c:numCache>
                <c:formatCode>0.0%</c:formatCode>
                <c:ptCount val="19"/>
                <c:pt idx="0">
                  <c:v>0.1149928943628612</c:v>
                </c:pt>
                <c:pt idx="1">
                  <c:v>3.908100426338228E-3</c:v>
                </c:pt>
                <c:pt idx="2">
                  <c:v>0.12198010421601137</c:v>
                </c:pt>
                <c:pt idx="3">
                  <c:v>9.5926101373756522E-3</c:v>
                </c:pt>
                <c:pt idx="4">
                  <c:v>3.706774040738986E-2</c:v>
                </c:pt>
                <c:pt idx="5">
                  <c:v>2.7593557555660824E-2</c:v>
                </c:pt>
                <c:pt idx="6">
                  <c:v>8.1241117953576497E-2</c:v>
                </c:pt>
                <c:pt idx="7">
                  <c:v>6.5608716248223592E-2</c:v>
                </c:pt>
                <c:pt idx="8">
                  <c:v>3.9081004263382284E-2</c:v>
                </c:pt>
                <c:pt idx="9">
                  <c:v>3.6712458550450023E-3</c:v>
                </c:pt>
                <c:pt idx="10">
                  <c:v>1.6935101847465658E-2</c:v>
                </c:pt>
                <c:pt idx="11">
                  <c:v>8.0530554239696822E-3</c:v>
                </c:pt>
                <c:pt idx="12">
                  <c:v>2.8896257697773566E-2</c:v>
                </c:pt>
                <c:pt idx="13">
                  <c:v>6.8332543818095684E-2</c:v>
                </c:pt>
                <c:pt idx="14">
                  <c:v>4.4528659403126482E-2</c:v>
                </c:pt>
                <c:pt idx="15">
                  <c:v>6.1463761250592136E-2</c:v>
                </c:pt>
                <c:pt idx="16">
                  <c:v>0.1104926575082899</c:v>
                </c:pt>
                <c:pt idx="17">
                  <c:v>4.6186641402179065E-3</c:v>
                </c:pt>
                <c:pt idx="18">
                  <c:v>2.7475130270014213E-2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20-4493-9605-FC3F584424C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20-4493-9605-FC3F58442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10.8'!$Z$44:$Z$60</c:f>
              <c:numCache>
                <c:formatCode>#,##0</c:formatCode>
                <c:ptCount val="17"/>
                <c:pt idx="0">
                  <c:v>9</c:v>
                </c:pt>
                <c:pt idx="1">
                  <c:v>79</c:v>
                </c:pt>
                <c:pt idx="2">
                  <c:v>301</c:v>
                </c:pt>
                <c:pt idx="3">
                  <c:v>430</c:v>
                </c:pt>
                <c:pt idx="4">
                  <c:v>534</c:v>
                </c:pt>
                <c:pt idx="5">
                  <c:v>349</c:v>
                </c:pt>
                <c:pt idx="6">
                  <c:v>374</c:v>
                </c:pt>
                <c:pt idx="7">
                  <c:v>368</c:v>
                </c:pt>
                <c:pt idx="8">
                  <c:v>446</c:v>
                </c:pt>
                <c:pt idx="9">
                  <c:v>359</c:v>
                </c:pt>
                <c:pt idx="10">
                  <c:v>460</c:v>
                </c:pt>
                <c:pt idx="11">
                  <c:v>397</c:v>
                </c:pt>
                <c:pt idx="12">
                  <c:v>193</c:v>
                </c:pt>
                <c:pt idx="13">
                  <c:v>92</c:v>
                </c:pt>
                <c:pt idx="14">
                  <c:v>29</c:v>
                </c:pt>
                <c:pt idx="15">
                  <c:v>21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42-4A5B-A56A-22DF07832462}"/>
            </c:ext>
          </c:extLst>
        </c:ser>
        <c:ser>
          <c:idx val="1"/>
          <c:order val="1"/>
          <c:tx>
            <c:strRef>
              <c:f>'Table 10.8'!$S$62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10.8'!$Z$63:$Z$79</c:f>
              <c:numCache>
                <c:formatCode>#,##0</c:formatCode>
                <c:ptCount val="17"/>
                <c:pt idx="0">
                  <c:v>5</c:v>
                </c:pt>
                <c:pt idx="1">
                  <c:v>97</c:v>
                </c:pt>
                <c:pt idx="2">
                  <c:v>332</c:v>
                </c:pt>
                <c:pt idx="3">
                  <c:v>364</c:v>
                </c:pt>
                <c:pt idx="4">
                  <c:v>366</c:v>
                </c:pt>
                <c:pt idx="5">
                  <c:v>318</c:v>
                </c:pt>
                <c:pt idx="6">
                  <c:v>326</c:v>
                </c:pt>
                <c:pt idx="7">
                  <c:v>338</c:v>
                </c:pt>
                <c:pt idx="8">
                  <c:v>409</c:v>
                </c:pt>
                <c:pt idx="9">
                  <c:v>403</c:v>
                </c:pt>
                <c:pt idx="10">
                  <c:v>456</c:v>
                </c:pt>
                <c:pt idx="11">
                  <c:v>304</c:v>
                </c:pt>
                <c:pt idx="12">
                  <c:v>156</c:v>
                </c:pt>
                <c:pt idx="13">
                  <c:v>58</c:v>
                </c:pt>
                <c:pt idx="14">
                  <c:v>30</c:v>
                </c:pt>
                <c:pt idx="15">
                  <c:v>16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42-4A5B-A56A-22DF07832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10.8'!$Z$83:$Z$90</c:f>
              <c:numCache>
                <c:formatCode>#,##0</c:formatCode>
                <c:ptCount val="8"/>
                <c:pt idx="0">
                  <c:v>209</c:v>
                </c:pt>
                <c:pt idx="1">
                  <c:v>215</c:v>
                </c:pt>
                <c:pt idx="2">
                  <c:v>438</c:v>
                </c:pt>
                <c:pt idx="3">
                  <c:v>141</c:v>
                </c:pt>
                <c:pt idx="4">
                  <c:v>84</c:v>
                </c:pt>
                <c:pt idx="5">
                  <c:v>142</c:v>
                </c:pt>
                <c:pt idx="6">
                  <c:v>345</c:v>
                </c:pt>
                <c:pt idx="7">
                  <c:v>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14-43C4-974F-85878068B8BF}"/>
            </c:ext>
          </c:extLst>
        </c:ser>
        <c:ser>
          <c:idx val="1"/>
          <c:order val="1"/>
          <c:tx>
            <c:strRef>
              <c:f>'Table 10.8'!$S$92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10.8'!$Z$93:$Z$100</c:f>
              <c:numCache>
                <c:formatCode>#,##0</c:formatCode>
                <c:ptCount val="8"/>
                <c:pt idx="0">
                  <c:v>159</c:v>
                </c:pt>
                <c:pt idx="1">
                  <c:v>391</c:v>
                </c:pt>
                <c:pt idx="2">
                  <c:v>108</c:v>
                </c:pt>
                <c:pt idx="3">
                  <c:v>467</c:v>
                </c:pt>
                <c:pt idx="4">
                  <c:v>397</c:v>
                </c:pt>
                <c:pt idx="5">
                  <c:v>252</c:v>
                </c:pt>
                <c:pt idx="6">
                  <c:v>23</c:v>
                </c:pt>
                <c:pt idx="7">
                  <c:v>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14-43C4-974F-85878068B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10.1'!$Z$44:$Z$60</c:f>
              <c:numCache>
                <c:formatCode>#,##0</c:formatCode>
                <c:ptCount val="17"/>
                <c:pt idx="0">
                  <c:v>0</c:v>
                </c:pt>
                <c:pt idx="1">
                  <c:v>45</c:v>
                </c:pt>
                <c:pt idx="2">
                  <c:v>322</c:v>
                </c:pt>
                <c:pt idx="3">
                  <c:v>1165</c:v>
                </c:pt>
                <c:pt idx="4">
                  <c:v>2012</c:v>
                </c:pt>
                <c:pt idx="5">
                  <c:v>1500</c:v>
                </c:pt>
                <c:pt idx="6">
                  <c:v>1056</c:v>
                </c:pt>
                <c:pt idx="7">
                  <c:v>664</c:v>
                </c:pt>
                <c:pt idx="8">
                  <c:v>689</c:v>
                </c:pt>
                <c:pt idx="9">
                  <c:v>522</c:v>
                </c:pt>
                <c:pt idx="10">
                  <c:v>640</c:v>
                </c:pt>
                <c:pt idx="11">
                  <c:v>460</c:v>
                </c:pt>
                <c:pt idx="12">
                  <c:v>395</c:v>
                </c:pt>
                <c:pt idx="13">
                  <c:v>238</c:v>
                </c:pt>
                <c:pt idx="14">
                  <c:v>97</c:v>
                </c:pt>
                <c:pt idx="15">
                  <c:v>24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73-4C75-AC2C-7A5CBF724812}"/>
            </c:ext>
          </c:extLst>
        </c:ser>
        <c:ser>
          <c:idx val="1"/>
          <c:order val="1"/>
          <c:tx>
            <c:strRef>
              <c:f>'Table 10.1'!$S$62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10.1'!$Z$63:$Z$79</c:f>
              <c:numCache>
                <c:formatCode>#,##0</c:formatCode>
                <c:ptCount val="17"/>
                <c:pt idx="0">
                  <c:v>1</c:v>
                </c:pt>
                <c:pt idx="1">
                  <c:v>70</c:v>
                </c:pt>
                <c:pt idx="2">
                  <c:v>437</c:v>
                </c:pt>
                <c:pt idx="3">
                  <c:v>1298</c:v>
                </c:pt>
                <c:pt idx="4">
                  <c:v>1772</c:v>
                </c:pt>
                <c:pt idx="5">
                  <c:v>1339</c:v>
                </c:pt>
                <c:pt idx="6">
                  <c:v>805</c:v>
                </c:pt>
                <c:pt idx="7">
                  <c:v>566</c:v>
                </c:pt>
                <c:pt idx="8">
                  <c:v>444</c:v>
                </c:pt>
                <c:pt idx="9">
                  <c:v>483</c:v>
                </c:pt>
                <c:pt idx="10">
                  <c:v>556</c:v>
                </c:pt>
                <c:pt idx="11">
                  <c:v>428</c:v>
                </c:pt>
                <c:pt idx="12">
                  <c:v>314</c:v>
                </c:pt>
                <c:pt idx="13">
                  <c:v>164</c:v>
                </c:pt>
                <c:pt idx="14">
                  <c:v>49</c:v>
                </c:pt>
                <c:pt idx="15">
                  <c:v>18</c:v>
                </c:pt>
                <c:pt idx="16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73-4C75-AC2C-7A5CBF724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10.8'!$S$1</c:f>
              <c:strCache>
                <c:ptCount val="1"/>
                <c:pt idx="0">
                  <c:v>Berri and Barmera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10.8'!$T$8:$Z$8</c:f>
              <c:numCache>
                <c:formatCode>#,##0</c:formatCode>
                <c:ptCount val="7"/>
                <c:pt idx="0">
                  <c:v>30791</c:v>
                </c:pt>
                <c:pt idx="1">
                  <c:v>32757.79</c:v>
                </c:pt>
                <c:pt idx="2">
                  <c:v>34576.5</c:v>
                </c:pt>
                <c:pt idx="3">
                  <c:v>35943.230000000003</c:v>
                </c:pt>
                <c:pt idx="4">
                  <c:v>36508.5</c:v>
                </c:pt>
                <c:pt idx="5">
                  <c:v>37630</c:v>
                </c:pt>
                <c:pt idx="6">
                  <c:v>36991.99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62-40F5-9079-D18837A2D06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10.8'!$T$2:$Z$2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62-40F5-9079-D18837A2D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10.9'!$U$4:$Y$4</c:f>
              <c:numCache>
                <c:formatCode>#,##0</c:formatCode>
                <c:ptCount val="5"/>
                <c:pt idx="0">
                  <c:v>34309</c:v>
                </c:pt>
                <c:pt idx="1">
                  <c:v>34301</c:v>
                </c:pt>
                <c:pt idx="2">
                  <c:v>33480</c:v>
                </c:pt>
                <c:pt idx="3">
                  <c:v>33135</c:v>
                </c:pt>
                <c:pt idx="4">
                  <c:v>34055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4A-4581-809F-F3C161A9D3CE}"/>
            </c:ext>
          </c:extLst>
        </c:ser>
        <c:ser>
          <c:idx val="1"/>
          <c:order val="1"/>
          <c:tx>
            <c:strRef>
              <c:f>'Table 10.9'!$S$7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10.9'!$U$7:$Y$7</c:f>
              <c:numCache>
                <c:formatCode>#,##0</c:formatCode>
                <c:ptCount val="5"/>
                <c:pt idx="0">
                  <c:v>24294</c:v>
                </c:pt>
                <c:pt idx="1">
                  <c:v>24394</c:v>
                </c:pt>
                <c:pt idx="2">
                  <c:v>24095</c:v>
                </c:pt>
                <c:pt idx="3">
                  <c:v>23946</c:v>
                </c:pt>
                <c:pt idx="4">
                  <c:v>24197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4A-4581-809F-F3C161A9D3CE}"/>
            </c:ext>
          </c:extLst>
        </c:ser>
        <c:ser>
          <c:idx val="2"/>
          <c:order val="2"/>
          <c:tx>
            <c:strRef>
              <c:f>'Table 10.9'!$S$11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10.9'!$U$11:$Y$11</c:f>
              <c:numCache>
                <c:formatCode>#,##0</c:formatCode>
                <c:ptCount val="5"/>
                <c:pt idx="0">
                  <c:v>29612</c:v>
                </c:pt>
                <c:pt idx="1">
                  <c:v>29659</c:v>
                </c:pt>
                <c:pt idx="2">
                  <c:v>29067</c:v>
                </c:pt>
                <c:pt idx="3">
                  <c:v>28486</c:v>
                </c:pt>
                <c:pt idx="4">
                  <c:v>29244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4A-4581-809F-F3C161A9D3CE}"/>
            </c:ext>
          </c:extLst>
        </c:ser>
        <c:ser>
          <c:idx val="3"/>
          <c:order val="3"/>
          <c:tx>
            <c:strRef>
              <c:f>'Table 10.9'!$S$12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10.9'!$U$12:$Y$12</c:f>
              <c:numCache>
                <c:formatCode>#,##0</c:formatCode>
                <c:ptCount val="5"/>
                <c:pt idx="0">
                  <c:v>4699</c:v>
                </c:pt>
                <c:pt idx="1">
                  <c:v>4640</c:v>
                </c:pt>
                <c:pt idx="2">
                  <c:v>4416</c:v>
                </c:pt>
                <c:pt idx="3">
                  <c:v>4648</c:v>
                </c:pt>
                <c:pt idx="4">
                  <c:v>4811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4A-4581-809F-F3C161A9D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10.9'!$S$1</c:f>
              <c:strCache>
                <c:ptCount val="1"/>
                <c:pt idx="0">
                  <c:v>Burnside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10.9'!$AB$15:$AB$33</c:f>
              <c:numCache>
                <c:formatCode>0.0%</c:formatCode>
                <c:ptCount val="19"/>
                <c:pt idx="0">
                  <c:v>9.6946896252351322E-3</c:v>
                </c:pt>
                <c:pt idx="1">
                  <c:v>8.1898422804225143E-3</c:v>
                </c:pt>
                <c:pt idx="2">
                  <c:v>3.8402546664737372E-2</c:v>
                </c:pt>
                <c:pt idx="3">
                  <c:v>6.3087830994067425E-3</c:v>
                </c:pt>
                <c:pt idx="4">
                  <c:v>3.7129214296049776E-2</c:v>
                </c:pt>
                <c:pt idx="5">
                  <c:v>2.8794675155549124E-2</c:v>
                </c:pt>
                <c:pt idx="6">
                  <c:v>7.2203733178990009E-2</c:v>
                </c:pt>
                <c:pt idx="7">
                  <c:v>6.7891766748661556E-2</c:v>
                </c:pt>
                <c:pt idx="8">
                  <c:v>1.9794530458689046E-2</c:v>
                </c:pt>
                <c:pt idx="9">
                  <c:v>1.4556504123860512E-2</c:v>
                </c:pt>
                <c:pt idx="10">
                  <c:v>3.964693966140935E-2</c:v>
                </c:pt>
                <c:pt idx="11">
                  <c:v>2.2891043264361165E-2</c:v>
                </c:pt>
                <c:pt idx="12">
                  <c:v>0.11054840109969613</c:v>
                </c:pt>
                <c:pt idx="13">
                  <c:v>6.606858631167703E-2</c:v>
                </c:pt>
                <c:pt idx="14">
                  <c:v>5.9933439444364058E-2</c:v>
                </c:pt>
                <c:pt idx="15">
                  <c:v>0.11734915352336854</c:v>
                </c:pt>
                <c:pt idx="16">
                  <c:v>0.16695123715815366</c:v>
                </c:pt>
                <c:pt idx="17">
                  <c:v>2.3846042540876862E-2</c:v>
                </c:pt>
                <c:pt idx="18">
                  <c:v>2.6682100998408335E-2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B3-4C65-8F6A-BA48FBC91E8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B3-4C65-8F6A-BA48FBC91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10.9'!$Y$44:$Y$60</c:f>
              <c:numCache>
                <c:formatCode>#,##0</c:formatCode>
                <c:ptCount val="17"/>
                <c:pt idx="0">
                  <c:v>10</c:v>
                </c:pt>
                <c:pt idx="1">
                  <c:v>205</c:v>
                </c:pt>
                <c:pt idx="2">
                  <c:v>851</c:v>
                </c:pt>
                <c:pt idx="3">
                  <c:v>1499</c:v>
                </c:pt>
                <c:pt idx="4">
                  <c:v>1612</c:v>
                </c:pt>
                <c:pt idx="5">
                  <c:v>1382</c:v>
                </c:pt>
                <c:pt idx="6">
                  <c:v>1453</c:v>
                </c:pt>
                <c:pt idx="7">
                  <c:v>1596</c:v>
                </c:pt>
                <c:pt idx="8">
                  <c:v>1782</c:v>
                </c:pt>
                <c:pt idx="9">
                  <c:v>1628</c:v>
                </c:pt>
                <c:pt idx="10">
                  <c:v>1578</c:v>
                </c:pt>
                <c:pt idx="11">
                  <c:v>1233</c:v>
                </c:pt>
                <c:pt idx="12">
                  <c:v>886</c:v>
                </c:pt>
                <c:pt idx="13">
                  <c:v>598</c:v>
                </c:pt>
                <c:pt idx="14">
                  <c:v>233</c:v>
                </c:pt>
                <c:pt idx="15">
                  <c:v>82</c:v>
                </c:pt>
                <c:pt idx="16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24-43A7-894D-D3F861A49339}"/>
            </c:ext>
          </c:extLst>
        </c:ser>
        <c:ser>
          <c:idx val="1"/>
          <c:order val="1"/>
          <c:tx>
            <c:strRef>
              <c:f>'Table 10.9'!$S$62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10.9'!$Y$63:$Y$79</c:f>
              <c:numCache>
                <c:formatCode>#,##0</c:formatCode>
                <c:ptCount val="17"/>
                <c:pt idx="0">
                  <c:v>13</c:v>
                </c:pt>
                <c:pt idx="1">
                  <c:v>358</c:v>
                </c:pt>
                <c:pt idx="2">
                  <c:v>1074</c:v>
                </c:pt>
                <c:pt idx="3">
                  <c:v>1672</c:v>
                </c:pt>
                <c:pt idx="4">
                  <c:v>1671</c:v>
                </c:pt>
                <c:pt idx="5">
                  <c:v>1401</c:v>
                </c:pt>
                <c:pt idx="6">
                  <c:v>1563</c:v>
                </c:pt>
                <c:pt idx="7">
                  <c:v>1701</c:v>
                </c:pt>
                <c:pt idx="8">
                  <c:v>1915</c:v>
                </c:pt>
                <c:pt idx="9">
                  <c:v>1777</c:v>
                </c:pt>
                <c:pt idx="10">
                  <c:v>1578</c:v>
                </c:pt>
                <c:pt idx="11">
                  <c:v>1248</c:v>
                </c:pt>
                <c:pt idx="12">
                  <c:v>698</c:v>
                </c:pt>
                <c:pt idx="13">
                  <c:v>349</c:v>
                </c:pt>
                <c:pt idx="14">
                  <c:v>152</c:v>
                </c:pt>
                <c:pt idx="15">
                  <c:v>91</c:v>
                </c:pt>
                <c:pt idx="16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24-43A7-894D-D3F861A49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10.9'!$Y$83:$Y$90</c:f>
              <c:numCache>
                <c:formatCode>#,##0</c:formatCode>
                <c:ptCount val="8"/>
                <c:pt idx="0">
                  <c:v>1982</c:v>
                </c:pt>
                <c:pt idx="1">
                  <c:v>3553</c:v>
                </c:pt>
                <c:pt idx="2">
                  <c:v>801</c:v>
                </c:pt>
                <c:pt idx="3">
                  <c:v>659</c:v>
                </c:pt>
                <c:pt idx="4">
                  <c:v>776</c:v>
                </c:pt>
                <c:pt idx="5">
                  <c:v>642</c:v>
                </c:pt>
                <c:pt idx="6">
                  <c:v>253</c:v>
                </c:pt>
                <c:pt idx="7">
                  <c:v>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2E-4DC9-8A57-70C5676C35D4}"/>
            </c:ext>
          </c:extLst>
        </c:ser>
        <c:ser>
          <c:idx val="1"/>
          <c:order val="1"/>
          <c:tx>
            <c:strRef>
              <c:f>'Table 10.9'!$S$92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10.9'!$Y$93:$Y$100</c:f>
              <c:numCache>
                <c:formatCode>#,##0</c:formatCode>
                <c:ptCount val="8"/>
                <c:pt idx="0">
                  <c:v>1164</c:v>
                </c:pt>
                <c:pt idx="1">
                  <c:v>3887</c:v>
                </c:pt>
                <c:pt idx="2">
                  <c:v>259</c:v>
                </c:pt>
                <c:pt idx="3">
                  <c:v>1122</c:v>
                </c:pt>
                <c:pt idx="4">
                  <c:v>2177</c:v>
                </c:pt>
                <c:pt idx="5">
                  <c:v>956</c:v>
                </c:pt>
                <c:pt idx="6">
                  <c:v>23</c:v>
                </c:pt>
                <c:pt idx="7">
                  <c:v>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2E-4DC9-8A57-70C5676C3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10.9'!$S$1</c:f>
              <c:strCache>
                <c:ptCount val="1"/>
                <c:pt idx="0">
                  <c:v>Burnside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10.9'!$U$8:$Y$8</c:f>
              <c:numCache>
                <c:formatCode>#,##0</c:formatCode>
                <c:ptCount val="5"/>
                <c:pt idx="0">
                  <c:v>39414</c:v>
                </c:pt>
                <c:pt idx="1">
                  <c:v>39407.97</c:v>
                </c:pt>
                <c:pt idx="2">
                  <c:v>41809</c:v>
                </c:pt>
                <c:pt idx="3">
                  <c:v>43978</c:v>
                </c:pt>
                <c:pt idx="4">
                  <c:v>44025.79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90-4B33-BF92-D1AE0ABD6B4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90-4B33-BF92-D1AE0ABD6B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10.9'!$T$4:$Z$4</c:f>
              <c:numCache>
                <c:formatCode>#,##0</c:formatCode>
                <c:ptCount val="7"/>
                <c:pt idx="0">
                  <c:v>34312</c:v>
                </c:pt>
                <c:pt idx="1">
                  <c:v>34309</c:v>
                </c:pt>
                <c:pt idx="2">
                  <c:v>34301</c:v>
                </c:pt>
                <c:pt idx="3">
                  <c:v>33480</c:v>
                </c:pt>
                <c:pt idx="4">
                  <c:v>33135</c:v>
                </c:pt>
                <c:pt idx="5">
                  <c:v>34055</c:v>
                </c:pt>
                <c:pt idx="6">
                  <c:v>34555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DE-48FE-AAFA-517A483CA70B}"/>
            </c:ext>
          </c:extLst>
        </c:ser>
        <c:ser>
          <c:idx val="1"/>
          <c:order val="1"/>
          <c:tx>
            <c:strRef>
              <c:f>'Table 10.9'!$S$7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10.9'!$T$7:$Z$7</c:f>
              <c:numCache>
                <c:formatCode>#,##0</c:formatCode>
                <c:ptCount val="7"/>
                <c:pt idx="0">
                  <c:v>24389</c:v>
                </c:pt>
                <c:pt idx="1">
                  <c:v>24294</c:v>
                </c:pt>
                <c:pt idx="2">
                  <c:v>24394</c:v>
                </c:pt>
                <c:pt idx="3">
                  <c:v>24095</c:v>
                </c:pt>
                <c:pt idx="4">
                  <c:v>23946</c:v>
                </c:pt>
                <c:pt idx="5">
                  <c:v>24197</c:v>
                </c:pt>
                <c:pt idx="6">
                  <c:v>24419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DE-48FE-AAFA-517A483CA70B}"/>
            </c:ext>
          </c:extLst>
        </c:ser>
        <c:ser>
          <c:idx val="2"/>
          <c:order val="2"/>
          <c:tx>
            <c:strRef>
              <c:f>'Table 10.9'!$S$11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10.9'!$T$11:$Z$11</c:f>
              <c:numCache>
                <c:formatCode>#,##0</c:formatCode>
                <c:ptCount val="7"/>
                <c:pt idx="0">
                  <c:v>29604</c:v>
                </c:pt>
                <c:pt idx="1">
                  <c:v>29612</c:v>
                </c:pt>
                <c:pt idx="2">
                  <c:v>29659</c:v>
                </c:pt>
                <c:pt idx="3">
                  <c:v>29067</c:v>
                </c:pt>
                <c:pt idx="4">
                  <c:v>28486</c:v>
                </c:pt>
                <c:pt idx="5">
                  <c:v>29244</c:v>
                </c:pt>
                <c:pt idx="6">
                  <c:v>29765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DE-48FE-AAFA-517A483CA70B}"/>
            </c:ext>
          </c:extLst>
        </c:ser>
        <c:ser>
          <c:idx val="3"/>
          <c:order val="3"/>
          <c:tx>
            <c:strRef>
              <c:f>'Table 10.9'!$S$12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10.9'!$T$12:$Z$12</c:f>
              <c:numCache>
                <c:formatCode>#,##0</c:formatCode>
                <c:ptCount val="7"/>
                <c:pt idx="0">
                  <c:v>4705</c:v>
                </c:pt>
                <c:pt idx="1">
                  <c:v>4699</c:v>
                </c:pt>
                <c:pt idx="2">
                  <c:v>4640</c:v>
                </c:pt>
                <c:pt idx="3">
                  <c:v>4416</c:v>
                </c:pt>
                <c:pt idx="4">
                  <c:v>4648</c:v>
                </c:pt>
                <c:pt idx="5">
                  <c:v>4811</c:v>
                </c:pt>
                <c:pt idx="6">
                  <c:v>4789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DE-48FE-AAFA-517A483CA7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10.9'!$S$1</c:f>
              <c:strCache>
                <c:ptCount val="1"/>
                <c:pt idx="0">
                  <c:v>Burnside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10.9'!$AB$15:$AB$33</c:f>
              <c:numCache>
                <c:formatCode>0.0%</c:formatCode>
                <c:ptCount val="19"/>
                <c:pt idx="0">
                  <c:v>9.6946896252351322E-3</c:v>
                </c:pt>
                <c:pt idx="1">
                  <c:v>8.1898422804225143E-3</c:v>
                </c:pt>
                <c:pt idx="2">
                  <c:v>3.8402546664737372E-2</c:v>
                </c:pt>
                <c:pt idx="3">
                  <c:v>6.3087830994067425E-3</c:v>
                </c:pt>
                <c:pt idx="4">
                  <c:v>3.7129214296049776E-2</c:v>
                </c:pt>
                <c:pt idx="5">
                  <c:v>2.8794675155549124E-2</c:v>
                </c:pt>
                <c:pt idx="6">
                  <c:v>7.2203733178990009E-2</c:v>
                </c:pt>
                <c:pt idx="7">
                  <c:v>6.7891766748661556E-2</c:v>
                </c:pt>
                <c:pt idx="8">
                  <c:v>1.9794530458689046E-2</c:v>
                </c:pt>
                <c:pt idx="9">
                  <c:v>1.4556504123860512E-2</c:v>
                </c:pt>
                <c:pt idx="10">
                  <c:v>3.964693966140935E-2</c:v>
                </c:pt>
                <c:pt idx="11">
                  <c:v>2.2891043264361165E-2</c:v>
                </c:pt>
                <c:pt idx="12">
                  <c:v>0.11054840109969613</c:v>
                </c:pt>
                <c:pt idx="13">
                  <c:v>6.606858631167703E-2</c:v>
                </c:pt>
                <c:pt idx="14">
                  <c:v>5.9933439444364058E-2</c:v>
                </c:pt>
                <c:pt idx="15">
                  <c:v>0.11734915352336854</c:v>
                </c:pt>
                <c:pt idx="16">
                  <c:v>0.16695123715815366</c:v>
                </c:pt>
                <c:pt idx="17">
                  <c:v>2.3846042540876862E-2</c:v>
                </c:pt>
                <c:pt idx="18">
                  <c:v>2.6682100998408335E-2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E4-4DA5-82AE-E43A0304FA3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E4-4DA5-82AE-E43A0304F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10.9'!$Z$44:$Z$60</c:f>
              <c:numCache>
                <c:formatCode>#,##0</c:formatCode>
                <c:ptCount val="17"/>
                <c:pt idx="0">
                  <c:v>12</c:v>
                </c:pt>
                <c:pt idx="1">
                  <c:v>223</c:v>
                </c:pt>
                <c:pt idx="2">
                  <c:v>839</c:v>
                </c:pt>
                <c:pt idx="3">
                  <c:v>1514</c:v>
                </c:pt>
                <c:pt idx="4">
                  <c:v>1698</c:v>
                </c:pt>
                <c:pt idx="5">
                  <c:v>1383</c:v>
                </c:pt>
                <c:pt idx="6">
                  <c:v>1571</c:v>
                </c:pt>
                <c:pt idx="7">
                  <c:v>1556</c:v>
                </c:pt>
                <c:pt idx="8">
                  <c:v>1926</c:v>
                </c:pt>
                <c:pt idx="9">
                  <c:v>1482</c:v>
                </c:pt>
                <c:pt idx="10">
                  <c:v>1578</c:v>
                </c:pt>
                <c:pt idx="11">
                  <c:v>1249</c:v>
                </c:pt>
                <c:pt idx="12">
                  <c:v>852</c:v>
                </c:pt>
                <c:pt idx="13">
                  <c:v>579</c:v>
                </c:pt>
                <c:pt idx="14">
                  <c:v>223</c:v>
                </c:pt>
                <c:pt idx="15">
                  <c:v>100</c:v>
                </c:pt>
                <c:pt idx="16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8E-48D0-BE98-1DAA66D6F8CA}"/>
            </c:ext>
          </c:extLst>
        </c:ser>
        <c:ser>
          <c:idx val="1"/>
          <c:order val="1"/>
          <c:tx>
            <c:strRef>
              <c:f>'Table 10.9'!$S$62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10.9'!$Z$63:$Z$79</c:f>
              <c:numCache>
                <c:formatCode>#,##0</c:formatCode>
                <c:ptCount val="17"/>
                <c:pt idx="0">
                  <c:v>11</c:v>
                </c:pt>
                <c:pt idx="1">
                  <c:v>333</c:v>
                </c:pt>
                <c:pt idx="2">
                  <c:v>1102</c:v>
                </c:pt>
                <c:pt idx="3">
                  <c:v>1746</c:v>
                </c:pt>
                <c:pt idx="4">
                  <c:v>1715</c:v>
                </c:pt>
                <c:pt idx="5">
                  <c:v>1476</c:v>
                </c:pt>
                <c:pt idx="6">
                  <c:v>1606</c:v>
                </c:pt>
                <c:pt idx="7">
                  <c:v>1855</c:v>
                </c:pt>
                <c:pt idx="8">
                  <c:v>1952</c:v>
                </c:pt>
                <c:pt idx="9">
                  <c:v>1660</c:v>
                </c:pt>
                <c:pt idx="10">
                  <c:v>1649</c:v>
                </c:pt>
                <c:pt idx="11">
                  <c:v>1243</c:v>
                </c:pt>
                <c:pt idx="12">
                  <c:v>685</c:v>
                </c:pt>
                <c:pt idx="13">
                  <c:v>339</c:v>
                </c:pt>
                <c:pt idx="14">
                  <c:v>136</c:v>
                </c:pt>
                <c:pt idx="15">
                  <c:v>88</c:v>
                </c:pt>
                <c:pt idx="16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8E-48D0-BE98-1DAA66D6F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10.9'!$Z$83:$Z$90</c:f>
              <c:numCache>
                <c:formatCode>#,##0</c:formatCode>
                <c:ptCount val="8"/>
                <c:pt idx="0">
                  <c:v>2007</c:v>
                </c:pt>
                <c:pt idx="1">
                  <c:v>3636</c:v>
                </c:pt>
                <c:pt idx="2">
                  <c:v>808</c:v>
                </c:pt>
                <c:pt idx="3">
                  <c:v>680</c:v>
                </c:pt>
                <c:pt idx="4">
                  <c:v>790</c:v>
                </c:pt>
                <c:pt idx="5">
                  <c:v>680</c:v>
                </c:pt>
                <c:pt idx="6">
                  <c:v>259</c:v>
                </c:pt>
                <c:pt idx="7">
                  <c:v>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0A-430D-B620-CC4186AF6681}"/>
            </c:ext>
          </c:extLst>
        </c:ser>
        <c:ser>
          <c:idx val="1"/>
          <c:order val="1"/>
          <c:tx>
            <c:strRef>
              <c:f>'Table 10.9'!$S$92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10.9'!$Z$93:$Z$100</c:f>
              <c:numCache>
                <c:formatCode>#,##0</c:formatCode>
                <c:ptCount val="8"/>
                <c:pt idx="0">
                  <c:v>1209</c:v>
                </c:pt>
                <c:pt idx="1">
                  <c:v>4015</c:v>
                </c:pt>
                <c:pt idx="2">
                  <c:v>275</c:v>
                </c:pt>
                <c:pt idx="3">
                  <c:v>1147</c:v>
                </c:pt>
                <c:pt idx="4">
                  <c:v>2182</c:v>
                </c:pt>
                <c:pt idx="5">
                  <c:v>968</c:v>
                </c:pt>
                <c:pt idx="6">
                  <c:v>22</c:v>
                </c:pt>
                <c:pt idx="7">
                  <c:v>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0A-430D-B620-CC4186AF6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10.1'!$Z$83:$Z$90</c:f>
              <c:numCache>
                <c:formatCode>#,##0</c:formatCode>
                <c:ptCount val="8"/>
                <c:pt idx="0">
                  <c:v>860</c:v>
                </c:pt>
                <c:pt idx="1">
                  <c:v>1828</c:v>
                </c:pt>
                <c:pt idx="2">
                  <c:v>542</c:v>
                </c:pt>
                <c:pt idx="3">
                  <c:v>485</c:v>
                </c:pt>
                <c:pt idx="4">
                  <c:v>448</c:v>
                </c:pt>
                <c:pt idx="5">
                  <c:v>249</c:v>
                </c:pt>
                <c:pt idx="6">
                  <c:v>120</c:v>
                </c:pt>
                <c:pt idx="7">
                  <c:v>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CC-4621-B317-F87944201991}"/>
            </c:ext>
          </c:extLst>
        </c:ser>
        <c:ser>
          <c:idx val="1"/>
          <c:order val="1"/>
          <c:tx>
            <c:strRef>
              <c:f>'Table 10.1'!$S$92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10.1'!$Z$93:$Z$100</c:f>
              <c:numCache>
                <c:formatCode>#,##0</c:formatCode>
                <c:ptCount val="8"/>
                <c:pt idx="0">
                  <c:v>549</c:v>
                </c:pt>
                <c:pt idx="1">
                  <c:v>1723</c:v>
                </c:pt>
                <c:pt idx="2">
                  <c:v>154</c:v>
                </c:pt>
                <c:pt idx="3">
                  <c:v>652</c:v>
                </c:pt>
                <c:pt idx="4">
                  <c:v>904</c:v>
                </c:pt>
                <c:pt idx="5">
                  <c:v>359</c:v>
                </c:pt>
                <c:pt idx="6">
                  <c:v>15</c:v>
                </c:pt>
                <c:pt idx="7">
                  <c:v>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CC-4621-B317-F87944201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10.9'!$S$1</c:f>
              <c:strCache>
                <c:ptCount val="1"/>
                <c:pt idx="0">
                  <c:v>Burnside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10.9'!$T$8:$Z$8</c:f>
              <c:numCache>
                <c:formatCode>#,##0</c:formatCode>
                <c:ptCount val="7"/>
                <c:pt idx="0">
                  <c:v>37300</c:v>
                </c:pt>
                <c:pt idx="1">
                  <c:v>39414</c:v>
                </c:pt>
                <c:pt idx="2">
                  <c:v>39407.97</c:v>
                </c:pt>
                <c:pt idx="3">
                  <c:v>41809</c:v>
                </c:pt>
                <c:pt idx="4">
                  <c:v>43978</c:v>
                </c:pt>
                <c:pt idx="5">
                  <c:v>44025.79</c:v>
                </c:pt>
                <c:pt idx="6">
                  <c:v>45599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5B-4B91-93EB-D6175CE3D66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10.9'!$T$2:$Z$2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'State data for spotlight'!$B$8:$H$8</c:f>
              <c:numCache>
                <c:formatCode>#,##0</c:formatCode>
                <c:ptCount val="7"/>
                <c:pt idx="0">
                  <c:v>36919</c:v>
                </c:pt>
                <c:pt idx="1">
                  <c:v>37858.519999999997</c:v>
                </c:pt>
                <c:pt idx="2">
                  <c:v>38104.1</c:v>
                </c:pt>
                <c:pt idx="3">
                  <c:v>39397.94</c:v>
                </c:pt>
                <c:pt idx="4">
                  <c:v>41012</c:v>
                </c:pt>
                <c:pt idx="5">
                  <c:v>41400.17</c:v>
                </c:pt>
                <c:pt idx="6">
                  <c:v>42727.89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5B-4B91-93EB-D6175CE3D6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10.10'!$U$4:$Y$4</c:f>
              <c:numCache>
                <c:formatCode>#,##0</c:formatCode>
                <c:ptCount val="5"/>
                <c:pt idx="0">
                  <c:v>36266</c:v>
                </c:pt>
                <c:pt idx="1">
                  <c:v>36403</c:v>
                </c:pt>
                <c:pt idx="2">
                  <c:v>35670</c:v>
                </c:pt>
                <c:pt idx="3">
                  <c:v>35302</c:v>
                </c:pt>
                <c:pt idx="4">
                  <c:v>36524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64-42F9-929A-40E199970E0D}"/>
            </c:ext>
          </c:extLst>
        </c:ser>
        <c:ser>
          <c:idx val="1"/>
          <c:order val="1"/>
          <c:tx>
            <c:strRef>
              <c:f>'Table 10.10'!$S$7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10.10'!$U$7:$Y$7</c:f>
              <c:numCache>
                <c:formatCode>#,##0</c:formatCode>
                <c:ptCount val="5"/>
                <c:pt idx="0">
                  <c:v>26580</c:v>
                </c:pt>
                <c:pt idx="1">
                  <c:v>26650</c:v>
                </c:pt>
                <c:pt idx="2">
                  <c:v>26436</c:v>
                </c:pt>
                <c:pt idx="3">
                  <c:v>26335</c:v>
                </c:pt>
                <c:pt idx="4">
                  <c:v>26669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64-42F9-929A-40E199970E0D}"/>
            </c:ext>
          </c:extLst>
        </c:ser>
        <c:ser>
          <c:idx val="2"/>
          <c:order val="2"/>
          <c:tx>
            <c:strRef>
              <c:f>'Table 10.10'!$S$11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10.10'!$U$11:$Y$11</c:f>
              <c:numCache>
                <c:formatCode>#,##0</c:formatCode>
                <c:ptCount val="5"/>
                <c:pt idx="0">
                  <c:v>32208</c:v>
                </c:pt>
                <c:pt idx="1">
                  <c:v>32412</c:v>
                </c:pt>
                <c:pt idx="2">
                  <c:v>31744</c:v>
                </c:pt>
                <c:pt idx="3">
                  <c:v>31390</c:v>
                </c:pt>
                <c:pt idx="4">
                  <c:v>32499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64-42F9-929A-40E199970E0D}"/>
            </c:ext>
          </c:extLst>
        </c:ser>
        <c:ser>
          <c:idx val="3"/>
          <c:order val="3"/>
          <c:tx>
            <c:strRef>
              <c:f>'Table 10.10'!$S$12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10.10'!$U$12:$Y$12</c:f>
              <c:numCache>
                <c:formatCode>#,##0</c:formatCode>
                <c:ptCount val="5"/>
                <c:pt idx="0">
                  <c:v>4059</c:v>
                </c:pt>
                <c:pt idx="1">
                  <c:v>3994</c:v>
                </c:pt>
                <c:pt idx="2">
                  <c:v>3929</c:v>
                </c:pt>
                <c:pt idx="3">
                  <c:v>3914</c:v>
                </c:pt>
                <c:pt idx="4">
                  <c:v>4025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64-42F9-929A-40E199970E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10.10'!$S$1</c:f>
              <c:strCache>
                <c:ptCount val="1"/>
                <c:pt idx="0">
                  <c:v>Campbelltown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10.10'!$AB$15:$AB$33</c:f>
              <c:numCache>
                <c:formatCode>0.0%</c:formatCode>
                <c:ptCount val="19"/>
                <c:pt idx="0">
                  <c:v>5.1806693006096445E-3</c:v>
                </c:pt>
                <c:pt idx="1">
                  <c:v>4.8928543394646641E-3</c:v>
                </c:pt>
                <c:pt idx="2">
                  <c:v>4.9556503309872053E-2</c:v>
                </c:pt>
                <c:pt idx="3">
                  <c:v>7.4308589968340357E-3</c:v>
                </c:pt>
                <c:pt idx="4">
                  <c:v>5.963002694994636E-2</c:v>
                </c:pt>
                <c:pt idx="5">
                  <c:v>3.5008765273816689E-2</c:v>
                </c:pt>
                <c:pt idx="6">
                  <c:v>9.4193987283811717E-2</c:v>
                </c:pt>
                <c:pt idx="7">
                  <c:v>7.0043695544101101E-2</c:v>
                </c:pt>
                <c:pt idx="8">
                  <c:v>3.0063580941416573E-2</c:v>
                </c:pt>
                <c:pt idx="9">
                  <c:v>1.3291818205604542E-2</c:v>
                </c:pt>
                <c:pt idx="10">
                  <c:v>3.9901619613281356E-2</c:v>
                </c:pt>
                <c:pt idx="11">
                  <c:v>1.7609042622779247E-2</c:v>
                </c:pt>
                <c:pt idx="12">
                  <c:v>7.8442659410240978E-2</c:v>
                </c:pt>
                <c:pt idx="13">
                  <c:v>8.4774588555430547E-2</c:v>
                </c:pt>
                <c:pt idx="14">
                  <c:v>6.355477642010518E-2</c:v>
                </c:pt>
                <c:pt idx="15">
                  <c:v>0.10693634056359402</c:v>
                </c:pt>
                <c:pt idx="16">
                  <c:v>0.12943823752583794</c:v>
                </c:pt>
                <c:pt idx="17">
                  <c:v>1.8053847562730579E-2</c:v>
                </c:pt>
                <c:pt idx="18">
                  <c:v>3.5741385174913001E-2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31-483A-82CE-A54C8EA79D2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31-483A-82CE-A54C8EA79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10.10'!$Y$44:$Y$60</c:f>
              <c:numCache>
                <c:formatCode>#,##0</c:formatCode>
                <c:ptCount val="17"/>
                <c:pt idx="0">
                  <c:v>6</c:v>
                </c:pt>
                <c:pt idx="1">
                  <c:v>254</c:v>
                </c:pt>
                <c:pt idx="2">
                  <c:v>914</c:v>
                </c:pt>
                <c:pt idx="3">
                  <c:v>1687</c:v>
                </c:pt>
                <c:pt idx="4">
                  <c:v>2171</c:v>
                </c:pt>
                <c:pt idx="5">
                  <c:v>2207</c:v>
                </c:pt>
                <c:pt idx="6">
                  <c:v>2033</c:v>
                </c:pt>
                <c:pt idx="7">
                  <c:v>1855</c:v>
                </c:pt>
                <c:pt idx="8">
                  <c:v>1840</c:v>
                </c:pt>
                <c:pt idx="9">
                  <c:v>1700</c:v>
                </c:pt>
                <c:pt idx="10">
                  <c:v>1417</c:v>
                </c:pt>
                <c:pt idx="11">
                  <c:v>978</c:v>
                </c:pt>
                <c:pt idx="12">
                  <c:v>563</c:v>
                </c:pt>
                <c:pt idx="13">
                  <c:v>265</c:v>
                </c:pt>
                <c:pt idx="14">
                  <c:v>131</c:v>
                </c:pt>
                <c:pt idx="15">
                  <c:v>62</c:v>
                </c:pt>
                <c:pt idx="1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EA-4CAF-91B4-264CA6C0B1F9}"/>
            </c:ext>
          </c:extLst>
        </c:ser>
        <c:ser>
          <c:idx val="1"/>
          <c:order val="1"/>
          <c:tx>
            <c:strRef>
              <c:f>'Table 10.10'!$S$62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10.10'!$Y$63:$Y$79</c:f>
              <c:numCache>
                <c:formatCode>#,##0</c:formatCode>
                <c:ptCount val="17"/>
                <c:pt idx="0">
                  <c:v>11</c:v>
                </c:pt>
                <c:pt idx="1">
                  <c:v>346</c:v>
                </c:pt>
                <c:pt idx="2">
                  <c:v>1025</c:v>
                </c:pt>
                <c:pt idx="3">
                  <c:v>1887</c:v>
                </c:pt>
                <c:pt idx="4">
                  <c:v>2075</c:v>
                </c:pt>
                <c:pt idx="5">
                  <c:v>2097</c:v>
                </c:pt>
                <c:pt idx="6">
                  <c:v>1847</c:v>
                </c:pt>
                <c:pt idx="7">
                  <c:v>1758</c:v>
                </c:pt>
                <c:pt idx="8">
                  <c:v>2060</c:v>
                </c:pt>
                <c:pt idx="9">
                  <c:v>1783</c:v>
                </c:pt>
                <c:pt idx="10">
                  <c:v>1577</c:v>
                </c:pt>
                <c:pt idx="11">
                  <c:v>1019</c:v>
                </c:pt>
                <c:pt idx="12">
                  <c:v>510</c:v>
                </c:pt>
                <c:pt idx="13">
                  <c:v>213</c:v>
                </c:pt>
                <c:pt idx="14">
                  <c:v>104</c:v>
                </c:pt>
                <c:pt idx="15">
                  <c:v>46</c:v>
                </c:pt>
                <c:pt idx="16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EA-4CAF-91B4-264CA6C0B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10.10'!$Y$83:$Y$90</c:f>
              <c:numCache>
                <c:formatCode>#,##0</c:formatCode>
                <c:ptCount val="8"/>
                <c:pt idx="0">
                  <c:v>1569</c:v>
                </c:pt>
                <c:pt idx="1">
                  <c:v>2732</c:v>
                </c:pt>
                <c:pt idx="2">
                  <c:v>1762</c:v>
                </c:pt>
                <c:pt idx="3">
                  <c:v>824</c:v>
                </c:pt>
                <c:pt idx="4">
                  <c:v>910</c:v>
                </c:pt>
                <c:pt idx="5">
                  <c:v>872</c:v>
                </c:pt>
                <c:pt idx="6">
                  <c:v>680</c:v>
                </c:pt>
                <c:pt idx="7">
                  <c:v>1154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7C-4358-A340-82069308A666}"/>
            </c:ext>
          </c:extLst>
        </c:ser>
        <c:ser>
          <c:idx val="1"/>
          <c:order val="1"/>
          <c:tx>
            <c:strRef>
              <c:f>'Table 10.10'!$S$92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10.10'!$Y$93:$Y$100</c:f>
              <c:numCache>
                <c:formatCode>#,##0</c:formatCode>
                <c:ptCount val="8"/>
                <c:pt idx="0">
                  <c:v>1057</c:v>
                </c:pt>
                <c:pt idx="1">
                  <c:v>3279</c:v>
                </c:pt>
                <c:pt idx="2">
                  <c:v>412</c:v>
                </c:pt>
                <c:pt idx="3">
                  <c:v>1718</c:v>
                </c:pt>
                <c:pt idx="4">
                  <c:v>2617</c:v>
                </c:pt>
                <c:pt idx="5">
                  <c:v>1372</c:v>
                </c:pt>
                <c:pt idx="6">
                  <c:v>50</c:v>
                </c:pt>
                <c:pt idx="7">
                  <c:v>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7C-4358-A340-82069308A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10.10'!$S$1</c:f>
              <c:strCache>
                <c:ptCount val="1"/>
                <c:pt idx="0">
                  <c:v>Campbelltown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10.10'!$U$8:$Y$8</c:f>
              <c:numCache>
                <c:formatCode>#,##0</c:formatCode>
                <c:ptCount val="5"/>
                <c:pt idx="0">
                  <c:v>38251</c:v>
                </c:pt>
                <c:pt idx="1">
                  <c:v>38355</c:v>
                </c:pt>
                <c:pt idx="2">
                  <c:v>40502</c:v>
                </c:pt>
                <c:pt idx="3">
                  <c:v>41341.07</c:v>
                </c:pt>
                <c:pt idx="4">
                  <c:v>42095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6C-4262-85E3-B3F74774796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37858.519999999997</c:v>
                </c:pt>
                <c:pt idx="1">
                  <c:v>38104.1</c:v>
                </c:pt>
                <c:pt idx="2">
                  <c:v>39397.94</c:v>
                </c:pt>
                <c:pt idx="3">
                  <c:v>41012</c:v>
                </c:pt>
                <c:pt idx="4">
                  <c:v>41400.17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6C-4262-85E3-B3F747747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10.10'!$T$4:$Z$4</c:f>
              <c:numCache>
                <c:formatCode>#,##0</c:formatCode>
                <c:ptCount val="7"/>
                <c:pt idx="0">
                  <c:v>36010</c:v>
                </c:pt>
                <c:pt idx="1">
                  <c:v>36266</c:v>
                </c:pt>
                <c:pt idx="2">
                  <c:v>36403</c:v>
                </c:pt>
                <c:pt idx="3">
                  <c:v>35670</c:v>
                </c:pt>
                <c:pt idx="4">
                  <c:v>35302</c:v>
                </c:pt>
                <c:pt idx="5">
                  <c:v>36524</c:v>
                </c:pt>
                <c:pt idx="6">
                  <c:v>38219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C8-47B7-9886-B8F4E9274E2D}"/>
            </c:ext>
          </c:extLst>
        </c:ser>
        <c:ser>
          <c:idx val="1"/>
          <c:order val="1"/>
          <c:tx>
            <c:strRef>
              <c:f>'Table 10.10'!$S$7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10.10'!$T$7:$Z$7</c:f>
              <c:numCache>
                <c:formatCode>#,##0</c:formatCode>
                <c:ptCount val="7"/>
                <c:pt idx="0">
                  <c:v>26373</c:v>
                </c:pt>
                <c:pt idx="1">
                  <c:v>26580</c:v>
                </c:pt>
                <c:pt idx="2">
                  <c:v>26650</c:v>
                </c:pt>
                <c:pt idx="3">
                  <c:v>26436</c:v>
                </c:pt>
                <c:pt idx="4">
                  <c:v>26335</c:v>
                </c:pt>
                <c:pt idx="5">
                  <c:v>26669</c:v>
                </c:pt>
                <c:pt idx="6">
                  <c:v>27456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C8-47B7-9886-B8F4E9274E2D}"/>
            </c:ext>
          </c:extLst>
        </c:ser>
        <c:ser>
          <c:idx val="2"/>
          <c:order val="2"/>
          <c:tx>
            <c:strRef>
              <c:f>'Table 10.10'!$S$11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10.10'!$T$11:$Z$11</c:f>
              <c:numCache>
                <c:formatCode>#,##0</c:formatCode>
                <c:ptCount val="7"/>
                <c:pt idx="0">
                  <c:v>31885</c:v>
                </c:pt>
                <c:pt idx="1">
                  <c:v>32208</c:v>
                </c:pt>
                <c:pt idx="2">
                  <c:v>32412</c:v>
                </c:pt>
                <c:pt idx="3">
                  <c:v>31744</c:v>
                </c:pt>
                <c:pt idx="4">
                  <c:v>31390</c:v>
                </c:pt>
                <c:pt idx="5">
                  <c:v>32499</c:v>
                </c:pt>
                <c:pt idx="6">
                  <c:v>33953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C8-47B7-9886-B8F4E9274E2D}"/>
            </c:ext>
          </c:extLst>
        </c:ser>
        <c:ser>
          <c:idx val="3"/>
          <c:order val="3"/>
          <c:tx>
            <c:strRef>
              <c:f>'Table 10.10'!$S$12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10.10'!$T$2:$Z$2</c:f>
              <c:strCache>
                <c:ptCount val="7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</c:strCache>
            </c:strRef>
          </c:cat>
          <c:val>
            <c:numRef>
              <c:f>'Table 10.10'!$T$12:$Z$12</c:f>
              <c:numCache>
                <c:formatCode>#,##0</c:formatCode>
                <c:ptCount val="7"/>
                <c:pt idx="0">
                  <c:v>4125</c:v>
                </c:pt>
                <c:pt idx="1">
                  <c:v>4059</c:v>
                </c:pt>
                <c:pt idx="2">
                  <c:v>3994</c:v>
                </c:pt>
                <c:pt idx="3">
                  <c:v>3929</c:v>
                </c:pt>
                <c:pt idx="4">
                  <c:v>3914</c:v>
                </c:pt>
                <c:pt idx="5">
                  <c:v>4025</c:v>
                </c:pt>
                <c:pt idx="6">
                  <c:v>4266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C8-47B7-9886-B8F4E9274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10.10'!$S$1</c:f>
              <c:strCache>
                <c:ptCount val="1"/>
                <c:pt idx="0">
                  <c:v>Campbelltown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10.10'!$AB$15:$AB$33</c:f>
              <c:numCache>
                <c:formatCode>0.0%</c:formatCode>
                <c:ptCount val="19"/>
                <c:pt idx="0">
                  <c:v>5.1806693006096445E-3</c:v>
                </c:pt>
                <c:pt idx="1">
                  <c:v>4.8928543394646641E-3</c:v>
                </c:pt>
                <c:pt idx="2">
                  <c:v>4.9556503309872053E-2</c:v>
                </c:pt>
                <c:pt idx="3">
                  <c:v>7.4308589968340357E-3</c:v>
                </c:pt>
                <c:pt idx="4">
                  <c:v>5.963002694994636E-2</c:v>
                </c:pt>
                <c:pt idx="5">
                  <c:v>3.5008765273816689E-2</c:v>
                </c:pt>
                <c:pt idx="6">
                  <c:v>9.4193987283811717E-2</c:v>
                </c:pt>
                <c:pt idx="7">
                  <c:v>7.0043695544101101E-2</c:v>
                </c:pt>
                <c:pt idx="8">
                  <c:v>3.0063580941416573E-2</c:v>
                </c:pt>
                <c:pt idx="9">
                  <c:v>1.3291818205604542E-2</c:v>
                </c:pt>
                <c:pt idx="10">
                  <c:v>3.9901619613281356E-2</c:v>
                </c:pt>
                <c:pt idx="11">
                  <c:v>1.7609042622779247E-2</c:v>
                </c:pt>
                <c:pt idx="12">
                  <c:v>7.8442659410240978E-2</c:v>
                </c:pt>
                <c:pt idx="13">
                  <c:v>8.4774588555430547E-2</c:v>
                </c:pt>
                <c:pt idx="14">
                  <c:v>6.355477642010518E-2</c:v>
                </c:pt>
                <c:pt idx="15">
                  <c:v>0.10693634056359402</c:v>
                </c:pt>
                <c:pt idx="16">
                  <c:v>0.12943823752583794</c:v>
                </c:pt>
                <c:pt idx="17">
                  <c:v>1.8053847562730579E-2</c:v>
                </c:pt>
                <c:pt idx="18">
                  <c:v>3.5741385174913001E-2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38-4CA7-B5F7-7775D2C275F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3.3098099638867312E-2</c:v>
                </c:pt>
                <c:pt idx="1">
                  <c:v>8.0688386716692897E-3</c:v>
                </c:pt>
                <c:pt idx="2">
                  <c:v>6.863318076480121E-2</c:v>
                </c:pt>
                <c:pt idx="3">
                  <c:v>7.5617527514685173E-3</c:v>
                </c:pt>
                <c:pt idx="4">
                  <c:v>6.3706087062511421E-2</c:v>
                </c:pt>
                <c:pt idx="5">
                  <c:v>3.269493117226701E-2</c:v>
                </c:pt>
                <c:pt idx="6">
                  <c:v>8.9265873977038154E-2</c:v>
                </c:pt>
                <c:pt idx="7">
                  <c:v>6.9573125852630993E-2</c:v>
                </c:pt>
                <c:pt idx="8">
                  <c:v>3.7629056882695168E-2</c:v>
                </c:pt>
                <c:pt idx="9">
                  <c:v>1.0205787811498427E-2</c:v>
                </c:pt>
                <c:pt idx="10">
                  <c:v>3.0998654542442858E-2</c:v>
                </c:pt>
                <c:pt idx="11">
                  <c:v>1.5813423634735618E-2</c:v>
                </c:pt>
                <c:pt idx="12">
                  <c:v>5.8221902048814639E-2</c:v>
                </c:pt>
                <c:pt idx="13">
                  <c:v>8.7851659006986688E-2</c:v>
                </c:pt>
                <c:pt idx="14">
                  <c:v>6.1008139940087289E-2</c:v>
                </c:pt>
                <c:pt idx="15">
                  <c:v>8.4867743553601868E-2</c:v>
                </c:pt>
                <c:pt idx="16">
                  <c:v>0.12703713369097605</c:v>
                </c:pt>
                <c:pt idx="17">
                  <c:v>1.7592521693745106E-2</c:v>
                </c:pt>
                <c:pt idx="18">
                  <c:v>3.4323231723420181E-2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38-4CA7-B5F7-7775D2C27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10.10'!$Z$44:$Z$60</c:f>
              <c:numCache>
                <c:formatCode>#,##0</c:formatCode>
                <c:ptCount val="17"/>
                <c:pt idx="0">
                  <c:v>14</c:v>
                </c:pt>
                <c:pt idx="1">
                  <c:v>296</c:v>
                </c:pt>
                <c:pt idx="2">
                  <c:v>954</c:v>
                </c:pt>
                <c:pt idx="3">
                  <c:v>1859</c:v>
                </c:pt>
                <c:pt idx="4">
                  <c:v>2302</c:v>
                </c:pt>
                <c:pt idx="5">
                  <c:v>2231</c:v>
                </c:pt>
                <c:pt idx="6">
                  <c:v>2172</c:v>
                </c:pt>
                <c:pt idx="7">
                  <c:v>1905</c:v>
                </c:pt>
                <c:pt idx="8">
                  <c:v>1936</c:v>
                </c:pt>
                <c:pt idx="9">
                  <c:v>1680</c:v>
                </c:pt>
                <c:pt idx="10">
                  <c:v>1521</c:v>
                </c:pt>
                <c:pt idx="11">
                  <c:v>1038</c:v>
                </c:pt>
                <c:pt idx="12">
                  <c:v>624</c:v>
                </c:pt>
                <c:pt idx="13">
                  <c:v>274</c:v>
                </c:pt>
                <c:pt idx="14">
                  <c:v>120</c:v>
                </c:pt>
                <c:pt idx="15">
                  <c:v>67</c:v>
                </c:pt>
                <c:pt idx="16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8E-4453-A64D-9A97A2176CDC}"/>
            </c:ext>
          </c:extLst>
        </c:ser>
        <c:ser>
          <c:idx val="1"/>
          <c:order val="1"/>
          <c:tx>
            <c:strRef>
              <c:f>'Table 10.10'!$S$62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10.10'!$Z$63:$Z$79</c:f>
              <c:numCache>
                <c:formatCode>#,##0</c:formatCode>
                <c:ptCount val="17"/>
                <c:pt idx="0">
                  <c:v>23</c:v>
                </c:pt>
                <c:pt idx="1">
                  <c:v>321</c:v>
                </c:pt>
                <c:pt idx="2">
                  <c:v>1120</c:v>
                </c:pt>
                <c:pt idx="3">
                  <c:v>1978</c:v>
                </c:pt>
                <c:pt idx="4">
                  <c:v>2289</c:v>
                </c:pt>
                <c:pt idx="5">
                  <c:v>2093</c:v>
                </c:pt>
                <c:pt idx="6">
                  <c:v>2071</c:v>
                </c:pt>
                <c:pt idx="7">
                  <c:v>1798</c:v>
                </c:pt>
                <c:pt idx="8">
                  <c:v>2066</c:v>
                </c:pt>
                <c:pt idx="9">
                  <c:v>1837</c:v>
                </c:pt>
                <c:pt idx="10">
                  <c:v>1623</c:v>
                </c:pt>
                <c:pt idx="11">
                  <c:v>1015</c:v>
                </c:pt>
                <c:pt idx="12">
                  <c:v>496</c:v>
                </c:pt>
                <c:pt idx="13">
                  <c:v>234</c:v>
                </c:pt>
                <c:pt idx="14">
                  <c:v>124</c:v>
                </c:pt>
                <c:pt idx="15">
                  <c:v>49</c:v>
                </c:pt>
                <c:pt idx="16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8E-4453-A64D-9A97A2176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10.10'!$Z$83:$Z$90</c:f>
              <c:numCache>
                <c:formatCode>#,##0</c:formatCode>
                <c:ptCount val="8"/>
                <c:pt idx="0">
                  <c:v>1653</c:v>
                </c:pt>
                <c:pt idx="1">
                  <c:v>2879</c:v>
                </c:pt>
                <c:pt idx="2">
                  <c:v>1840</c:v>
                </c:pt>
                <c:pt idx="3">
                  <c:v>834</c:v>
                </c:pt>
                <c:pt idx="4">
                  <c:v>920</c:v>
                </c:pt>
                <c:pt idx="5">
                  <c:v>952</c:v>
                </c:pt>
                <c:pt idx="6">
                  <c:v>736</c:v>
                </c:pt>
                <c:pt idx="7">
                  <c:v>1255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4D-428C-B7DE-EDE0B4D32EE8}"/>
            </c:ext>
          </c:extLst>
        </c:ser>
        <c:ser>
          <c:idx val="1"/>
          <c:order val="1"/>
          <c:tx>
            <c:strRef>
              <c:f>'Table 10.10'!$S$92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10.10'!$Z$93:$Z$100</c:f>
              <c:numCache>
                <c:formatCode>#,##0</c:formatCode>
                <c:ptCount val="8"/>
                <c:pt idx="0">
                  <c:v>1122</c:v>
                </c:pt>
                <c:pt idx="1">
                  <c:v>3373</c:v>
                </c:pt>
                <c:pt idx="2">
                  <c:v>431</c:v>
                </c:pt>
                <c:pt idx="3">
                  <c:v>1866</c:v>
                </c:pt>
                <c:pt idx="4">
                  <c:v>2657</c:v>
                </c:pt>
                <c:pt idx="5">
                  <c:v>1436</c:v>
                </c:pt>
                <c:pt idx="6">
                  <c:v>48</c:v>
                </c:pt>
                <c:pt idx="7">
                  <c:v>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4D-428C-B7DE-EDE0B4D32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3" Type="http://schemas.openxmlformats.org/officeDocument/2006/relationships/chart" Target="../charts/chart43.xml"/><Relationship Id="rId7" Type="http://schemas.openxmlformats.org/officeDocument/2006/relationships/chart" Target="../charts/chart46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image" Target="../media/image1.png"/><Relationship Id="rId11" Type="http://schemas.openxmlformats.org/officeDocument/2006/relationships/chart" Target="../charts/chart50.xml"/><Relationship Id="rId5" Type="http://schemas.openxmlformats.org/officeDocument/2006/relationships/chart" Target="../charts/chart45.xml"/><Relationship Id="rId10" Type="http://schemas.openxmlformats.org/officeDocument/2006/relationships/chart" Target="../charts/chart49.xml"/><Relationship Id="rId4" Type="http://schemas.openxmlformats.org/officeDocument/2006/relationships/chart" Target="../charts/chart44.xml"/><Relationship Id="rId9" Type="http://schemas.openxmlformats.org/officeDocument/2006/relationships/chart" Target="../charts/chart48.xml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7.xml"/><Relationship Id="rId3" Type="http://schemas.openxmlformats.org/officeDocument/2006/relationships/chart" Target="../charts/chart493.xml"/><Relationship Id="rId7" Type="http://schemas.openxmlformats.org/officeDocument/2006/relationships/chart" Target="../charts/chart496.xml"/><Relationship Id="rId2" Type="http://schemas.openxmlformats.org/officeDocument/2006/relationships/chart" Target="../charts/chart492.xml"/><Relationship Id="rId1" Type="http://schemas.openxmlformats.org/officeDocument/2006/relationships/chart" Target="../charts/chart491.xml"/><Relationship Id="rId6" Type="http://schemas.openxmlformats.org/officeDocument/2006/relationships/image" Target="../media/image1.png"/><Relationship Id="rId11" Type="http://schemas.openxmlformats.org/officeDocument/2006/relationships/chart" Target="../charts/chart500.xml"/><Relationship Id="rId5" Type="http://schemas.openxmlformats.org/officeDocument/2006/relationships/chart" Target="../charts/chart495.xml"/><Relationship Id="rId10" Type="http://schemas.openxmlformats.org/officeDocument/2006/relationships/chart" Target="../charts/chart499.xml"/><Relationship Id="rId4" Type="http://schemas.openxmlformats.org/officeDocument/2006/relationships/chart" Target="../charts/chart494.xml"/><Relationship Id="rId9" Type="http://schemas.openxmlformats.org/officeDocument/2006/relationships/chart" Target="../charts/chart498.xml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7.xml"/><Relationship Id="rId3" Type="http://schemas.openxmlformats.org/officeDocument/2006/relationships/chart" Target="../charts/chart503.xml"/><Relationship Id="rId7" Type="http://schemas.openxmlformats.org/officeDocument/2006/relationships/chart" Target="../charts/chart506.xml"/><Relationship Id="rId2" Type="http://schemas.openxmlformats.org/officeDocument/2006/relationships/chart" Target="../charts/chart502.xml"/><Relationship Id="rId1" Type="http://schemas.openxmlformats.org/officeDocument/2006/relationships/chart" Target="../charts/chart501.xml"/><Relationship Id="rId6" Type="http://schemas.openxmlformats.org/officeDocument/2006/relationships/image" Target="../media/image1.png"/><Relationship Id="rId11" Type="http://schemas.openxmlformats.org/officeDocument/2006/relationships/chart" Target="../charts/chart510.xml"/><Relationship Id="rId5" Type="http://schemas.openxmlformats.org/officeDocument/2006/relationships/chart" Target="../charts/chart505.xml"/><Relationship Id="rId10" Type="http://schemas.openxmlformats.org/officeDocument/2006/relationships/chart" Target="../charts/chart509.xml"/><Relationship Id="rId4" Type="http://schemas.openxmlformats.org/officeDocument/2006/relationships/chart" Target="../charts/chart504.xml"/><Relationship Id="rId9" Type="http://schemas.openxmlformats.org/officeDocument/2006/relationships/chart" Target="../charts/chart508.xml"/></Relationships>
</file>

<file path=xl/drawings/_rels/drawing10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7.xml"/><Relationship Id="rId3" Type="http://schemas.openxmlformats.org/officeDocument/2006/relationships/chart" Target="../charts/chart513.xml"/><Relationship Id="rId7" Type="http://schemas.openxmlformats.org/officeDocument/2006/relationships/chart" Target="../charts/chart516.xml"/><Relationship Id="rId2" Type="http://schemas.openxmlformats.org/officeDocument/2006/relationships/chart" Target="../charts/chart512.xml"/><Relationship Id="rId1" Type="http://schemas.openxmlformats.org/officeDocument/2006/relationships/chart" Target="../charts/chart511.xml"/><Relationship Id="rId6" Type="http://schemas.openxmlformats.org/officeDocument/2006/relationships/image" Target="../media/image1.png"/><Relationship Id="rId11" Type="http://schemas.openxmlformats.org/officeDocument/2006/relationships/chart" Target="../charts/chart520.xml"/><Relationship Id="rId5" Type="http://schemas.openxmlformats.org/officeDocument/2006/relationships/chart" Target="../charts/chart515.xml"/><Relationship Id="rId10" Type="http://schemas.openxmlformats.org/officeDocument/2006/relationships/chart" Target="../charts/chart519.xml"/><Relationship Id="rId4" Type="http://schemas.openxmlformats.org/officeDocument/2006/relationships/chart" Target="../charts/chart514.xml"/><Relationship Id="rId9" Type="http://schemas.openxmlformats.org/officeDocument/2006/relationships/chart" Target="../charts/chart518.xml"/></Relationships>
</file>

<file path=xl/drawings/_rels/drawing10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7.xml"/><Relationship Id="rId3" Type="http://schemas.openxmlformats.org/officeDocument/2006/relationships/chart" Target="../charts/chart523.xml"/><Relationship Id="rId7" Type="http://schemas.openxmlformats.org/officeDocument/2006/relationships/chart" Target="../charts/chart526.xml"/><Relationship Id="rId2" Type="http://schemas.openxmlformats.org/officeDocument/2006/relationships/chart" Target="../charts/chart522.xml"/><Relationship Id="rId1" Type="http://schemas.openxmlformats.org/officeDocument/2006/relationships/chart" Target="../charts/chart521.xml"/><Relationship Id="rId6" Type="http://schemas.openxmlformats.org/officeDocument/2006/relationships/image" Target="../media/image1.png"/><Relationship Id="rId11" Type="http://schemas.openxmlformats.org/officeDocument/2006/relationships/chart" Target="../charts/chart530.xml"/><Relationship Id="rId5" Type="http://schemas.openxmlformats.org/officeDocument/2006/relationships/chart" Target="../charts/chart525.xml"/><Relationship Id="rId10" Type="http://schemas.openxmlformats.org/officeDocument/2006/relationships/chart" Target="../charts/chart529.xml"/><Relationship Id="rId4" Type="http://schemas.openxmlformats.org/officeDocument/2006/relationships/chart" Target="../charts/chart524.xml"/><Relationship Id="rId9" Type="http://schemas.openxmlformats.org/officeDocument/2006/relationships/chart" Target="../charts/chart528.xml"/></Relationships>
</file>

<file path=xl/drawings/_rels/drawing10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37.xml"/><Relationship Id="rId3" Type="http://schemas.openxmlformats.org/officeDocument/2006/relationships/chart" Target="../charts/chart533.xml"/><Relationship Id="rId7" Type="http://schemas.openxmlformats.org/officeDocument/2006/relationships/chart" Target="../charts/chart536.xml"/><Relationship Id="rId2" Type="http://schemas.openxmlformats.org/officeDocument/2006/relationships/chart" Target="../charts/chart532.xml"/><Relationship Id="rId1" Type="http://schemas.openxmlformats.org/officeDocument/2006/relationships/chart" Target="../charts/chart531.xml"/><Relationship Id="rId6" Type="http://schemas.openxmlformats.org/officeDocument/2006/relationships/image" Target="../media/image1.png"/><Relationship Id="rId11" Type="http://schemas.openxmlformats.org/officeDocument/2006/relationships/chart" Target="../charts/chart540.xml"/><Relationship Id="rId5" Type="http://schemas.openxmlformats.org/officeDocument/2006/relationships/chart" Target="../charts/chart535.xml"/><Relationship Id="rId10" Type="http://schemas.openxmlformats.org/officeDocument/2006/relationships/chart" Target="../charts/chart539.xml"/><Relationship Id="rId4" Type="http://schemas.openxmlformats.org/officeDocument/2006/relationships/chart" Target="../charts/chart534.xml"/><Relationship Id="rId9" Type="http://schemas.openxmlformats.org/officeDocument/2006/relationships/chart" Target="../charts/chart538.xml"/></Relationships>
</file>

<file path=xl/drawings/_rels/drawing1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7.xml"/><Relationship Id="rId3" Type="http://schemas.openxmlformats.org/officeDocument/2006/relationships/chart" Target="../charts/chart543.xml"/><Relationship Id="rId7" Type="http://schemas.openxmlformats.org/officeDocument/2006/relationships/chart" Target="../charts/chart546.xml"/><Relationship Id="rId2" Type="http://schemas.openxmlformats.org/officeDocument/2006/relationships/chart" Target="../charts/chart542.xml"/><Relationship Id="rId1" Type="http://schemas.openxmlformats.org/officeDocument/2006/relationships/chart" Target="../charts/chart541.xml"/><Relationship Id="rId6" Type="http://schemas.openxmlformats.org/officeDocument/2006/relationships/image" Target="../media/image1.png"/><Relationship Id="rId11" Type="http://schemas.openxmlformats.org/officeDocument/2006/relationships/chart" Target="../charts/chart550.xml"/><Relationship Id="rId5" Type="http://schemas.openxmlformats.org/officeDocument/2006/relationships/chart" Target="../charts/chart545.xml"/><Relationship Id="rId10" Type="http://schemas.openxmlformats.org/officeDocument/2006/relationships/chart" Target="../charts/chart549.xml"/><Relationship Id="rId4" Type="http://schemas.openxmlformats.org/officeDocument/2006/relationships/chart" Target="../charts/chart544.xml"/><Relationship Id="rId9" Type="http://schemas.openxmlformats.org/officeDocument/2006/relationships/chart" Target="../charts/chart548.xml"/></Relationships>
</file>

<file path=xl/drawings/_rels/drawing1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57.xml"/><Relationship Id="rId3" Type="http://schemas.openxmlformats.org/officeDocument/2006/relationships/chart" Target="../charts/chart553.xml"/><Relationship Id="rId7" Type="http://schemas.openxmlformats.org/officeDocument/2006/relationships/chart" Target="../charts/chart556.xml"/><Relationship Id="rId2" Type="http://schemas.openxmlformats.org/officeDocument/2006/relationships/chart" Target="../charts/chart552.xml"/><Relationship Id="rId1" Type="http://schemas.openxmlformats.org/officeDocument/2006/relationships/chart" Target="../charts/chart551.xml"/><Relationship Id="rId6" Type="http://schemas.openxmlformats.org/officeDocument/2006/relationships/image" Target="../media/image1.png"/><Relationship Id="rId11" Type="http://schemas.openxmlformats.org/officeDocument/2006/relationships/chart" Target="../charts/chart560.xml"/><Relationship Id="rId5" Type="http://schemas.openxmlformats.org/officeDocument/2006/relationships/chart" Target="../charts/chart555.xml"/><Relationship Id="rId10" Type="http://schemas.openxmlformats.org/officeDocument/2006/relationships/chart" Target="../charts/chart559.xml"/><Relationship Id="rId4" Type="http://schemas.openxmlformats.org/officeDocument/2006/relationships/chart" Target="../charts/chart554.xml"/><Relationship Id="rId9" Type="http://schemas.openxmlformats.org/officeDocument/2006/relationships/chart" Target="../charts/chart558.xml"/></Relationships>
</file>

<file path=xl/drawings/_rels/drawing1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7.xml"/><Relationship Id="rId3" Type="http://schemas.openxmlformats.org/officeDocument/2006/relationships/chart" Target="../charts/chart563.xml"/><Relationship Id="rId7" Type="http://schemas.openxmlformats.org/officeDocument/2006/relationships/chart" Target="../charts/chart566.xml"/><Relationship Id="rId2" Type="http://schemas.openxmlformats.org/officeDocument/2006/relationships/chart" Target="../charts/chart562.xml"/><Relationship Id="rId1" Type="http://schemas.openxmlformats.org/officeDocument/2006/relationships/chart" Target="../charts/chart561.xml"/><Relationship Id="rId6" Type="http://schemas.openxmlformats.org/officeDocument/2006/relationships/image" Target="../media/image1.png"/><Relationship Id="rId11" Type="http://schemas.openxmlformats.org/officeDocument/2006/relationships/chart" Target="../charts/chart570.xml"/><Relationship Id="rId5" Type="http://schemas.openxmlformats.org/officeDocument/2006/relationships/chart" Target="../charts/chart565.xml"/><Relationship Id="rId10" Type="http://schemas.openxmlformats.org/officeDocument/2006/relationships/chart" Target="../charts/chart569.xml"/><Relationship Id="rId4" Type="http://schemas.openxmlformats.org/officeDocument/2006/relationships/chart" Target="../charts/chart564.xml"/><Relationship Id="rId9" Type="http://schemas.openxmlformats.org/officeDocument/2006/relationships/chart" Target="../charts/chart568.xml"/></Relationships>
</file>

<file path=xl/drawings/_rels/drawing1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77.xml"/><Relationship Id="rId3" Type="http://schemas.openxmlformats.org/officeDocument/2006/relationships/chart" Target="../charts/chart573.xml"/><Relationship Id="rId7" Type="http://schemas.openxmlformats.org/officeDocument/2006/relationships/chart" Target="../charts/chart576.xml"/><Relationship Id="rId2" Type="http://schemas.openxmlformats.org/officeDocument/2006/relationships/chart" Target="../charts/chart572.xml"/><Relationship Id="rId1" Type="http://schemas.openxmlformats.org/officeDocument/2006/relationships/chart" Target="../charts/chart571.xml"/><Relationship Id="rId6" Type="http://schemas.openxmlformats.org/officeDocument/2006/relationships/image" Target="../media/image1.png"/><Relationship Id="rId11" Type="http://schemas.openxmlformats.org/officeDocument/2006/relationships/chart" Target="../charts/chart580.xml"/><Relationship Id="rId5" Type="http://schemas.openxmlformats.org/officeDocument/2006/relationships/chart" Target="../charts/chart575.xml"/><Relationship Id="rId10" Type="http://schemas.openxmlformats.org/officeDocument/2006/relationships/chart" Target="../charts/chart579.xml"/><Relationship Id="rId4" Type="http://schemas.openxmlformats.org/officeDocument/2006/relationships/chart" Target="../charts/chart574.xml"/><Relationship Id="rId9" Type="http://schemas.openxmlformats.org/officeDocument/2006/relationships/chart" Target="../charts/chart578.xml"/></Relationships>
</file>

<file path=xl/drawings/_rels/drawing1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87.xml"/><Relationship Id="rId3" Type="http://schemas.openxmlformats.org/officeDocument/2006/relationships/chart" Target="../charts/chart583.xml"/><Relationship Id="rId7" Type="http://schemas.openxmlformats.org/officeDocument/2006/relationships/chart" Target="../charts/chart586.xml"/><Relationship Id="rId2" Type="http://schemas.openxmlformats.org/officeDocument/2006/relationships/chart" Target="../charts/chart582.xml"/><Relationship Id="rId1" Type="http://schemas.openxmlformats.org/officeDocument/2006/relationships/chart" Target="../charts/chart581.xml"/><Relationship Id="rId6" Type="http://schemas.openxmlformats.org/officeDocument/2006/relationships/image" Target="../media/image1.png"/><Relationship Id="rId11" Type="http://schemas.openxmlformats.org/officeDocument/2006/relationships/chart" Target="../charts/chart590.xml"/><Relationship Id="rId5" Type="http://schemas.openxmlformats.org/officeDocument/2006/relationships/chart" Target="../charts/chart585.xml"/><Relationship Id="rId10" Type="http://schemas.openxmlformats.org/officeDocument/2006/relationships/chart" Target="../charts/chart589.xml"/><Relationship Id="rId4" Type="http://schemas.openxmlformats.org/officeDocument/2006/relationships/chart" Target="../charts/chart584.xml"/><Relationship Id="rId9" Type="http://schemas.openxmlformats.org/officeDocument/2006/relationships/chart" Target="../charts/chart588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7.xml"/><Relationship Id="rId3" Type="http://schemas.openxmlformats.org/officeDocument/2006/relationships/chart" Target="../charts/chart53.xml"/><Relationship Id="rId7" Type="http://schemas.openxmlformats.org/officeDocument/2006/relationships/chart" Target="../charts/chart56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6" Type="http://schemas.openxmlformats.org/officeDocument/2006/relationships/image" Target="../media/image1.png"/><Relationship Id="rId11" Type="http://schemas.openxmlformats.org/officeDocument/2006/relationships/chart" Target="../charts/chart60.xml"/><Relationship Id="rId5" Type="http://schemas.openxmlformats.org/officeDocument/2006/relationships/chart" Target="../charts/chart55.xml"/><Relationship Id="rId10" Type="http://schemas.openxmlformats.org/officeDocument/2006/relationships/chart" Target="../charts/chart59.xml"/><Relationship Id="rId4" Type="http://schemas.openxmlformats.org/officeDocument/2006/relationships/chart" Target="../charts/chart54.xml"/><Relationship Id="rId9" Type="http://schemas.openxmlformats.org/officeDocument/2006/relationships/chart" Target="../charts/chart58.xml"/></Relationships>
</file>

<file path=xl/drawings/_rels/drawing1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97.xml"/><Relationship Id="rId3" Type="http://schemas.openxmlformats.org/officeDocument/2006/relationships/chart" Target="../charts/chart593.xml"/><Relationship Id="rId7" Type="http://schemas.openxmlformats.org/officeDocument/2006/relationships/chart" Target="../charts/chart596.xml"/><Relationship Id="rId2" Type="http://schemas.openxmlformats.org/officeDocument/2006/relationships/chart" Target="../charts/chart592.xml"/><Relationship Id="rId1" Type="http://schemas.openxmlformats.org/officeDocument/2006/relationships/chart" Target="../charts/chart591.xml"/><Relationship Id="rId6" Type="http://schemas.openxmlformats.org/officeDocument/2006/relationships/image" Target="../media/image1.png"/><Relationship Id="rId11" Type="http://schemas.openxmlformats.org/officeDocument/2006/relationships/chart" Target="../charts/chart600.xml"/><Relationship Id="rId5" Type="http://schemas.openxmlformats.org/officeDocument/2006/relationships/chart" Target="../charts/chart595.xml"/><Relationship Id="rId10" Type="http://schemas.openxmlformats.org/officeDocument/2006/relationships/chart" Target="../charts/chart599.xml"/><Relationship Id="rId4" Type="http://schemas.openxmlformats.org/officeDocument/2006/relationships/chart" Target="../charts/chart594.xml"/><Relationship Id="rId9" Type="http://schemas.openxmlformats.org/officeDocument/2006/relationships/chart" Target="../charts/chart598.xml"/></Relationships>
</file>

<file path=xl/drawings/_rels/drawing1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7.xml"/><Relationship Id="rId3" Type="http://schemas.openxmlformats.org/officeDocument/2006/relationships/chart" Target="../charts/chart603.xml"/><Relationship Id="rId7" Type="http://schemas.openxmlformats.org/officeDocument/2006/relationships/chart" Target="../charts/chart606.xml"/><Relationship Id="rId2" Type="http://schemas.openxmlformats.org/officeDocument/2006/relationships/chart" Target="../charts/chart602.xml"/><Relationship Id="rId1" Type="http://schemas.openxmlformats.org/officeDocument/2006/relationships/chart" Target="../charts/chart601.xml"/><Relationship Id="rId6" Type="http://schemas.openxmlformats.org/officeDocument/2006/relationships/image" Target="../media/image1.png"/><Relationship Id="rId11" Type="http://schemas.openxmlformats.org/officeDocument/2006/relationships/chart" Target="../charts/chart610.xml"/><Relationship Id="rId5" Type="http://schemas.openxmlformats.org/officeDocument/2006/relationships/chart" Target="../charts/chart605.xml"/><Relationship Id="rId10" Type="http://schemas.openxmlformats.org/officeDocument/2006/relationships/chart" Target="../charts/chart609.xml"/><Relationship Id="rId4" Type="http://schemas.openxmlformats.org/officeDocument/2006/relationships/chart" Target="../charts/chart604.xml"/><Relationship Id="rId9" Type="http://schemas.openxmlformats.org/officeDocument/2006/relationships/chart" Target="../charts/chart608.xml"/></Relationships>
</file>

<file path=xl/drawings/_rels/drawing1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7.xml"/><Relationship Id="rId3" Type="http://schemas.openxmlformats.org/officeDocument/2006/relationships/chart" Target="../charts/chart613.xml"/><Relationship Id="rId7" Type="http://schemas.openxmlformats.org/officeDocument/2006/relationships/chart" Target="../charts/chart616.xml"/><Relationship Id="rId2" Type="http://schemas.openxmlformats.org/officeDocument/2006/relationships/chart" Target="../charts/chart612.xml"/><Relationship Id="rId1" Type="http://schemas.openxmlformats.org/officeDocument/2006/relationships/chart" Target="../charts/chart611.xml"/><Relationship Id="rId6" Type="http://schemas.openxmlformats.org/officeDocument/2006/relationships/image" Target="../media/image1.png"/><Relationship Id="rId11" Type="http://schemas.openxmlformats.org/officeDocument/2006/relationships/chart" Target="../charts/chart620.xml"/><Relationship Id="rId5" Type="http://schemas.openxmlformats.org/officeDocument/2006/relationships/chart" Target="../charts/chart615.xml"/><Relationship Id="rId10" Type="http://schemas.openxmlformats.org/officeDocument/2006/relationships/chart" Target="../charts/chart619.xml"/><Relationship Id="rId4" Type="http://schemas.openxmlformats.org/officeDocument/2006/relationships/chart" Target="../charts/chart614.xml"/><Relationship Id="rId9" Type="http://schemas.openxmlformats.org/officeDocument/2006/relationships/chart" Target="../charts/chart618.xml"/></Relationships>
</file>

<file path=xl/drawings/_rels/drawing1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7.xml"/><Relationship Id="rId3" Type="http://schemas.openxmlformats.org/officeDocument/2006/relationships/chart" Target="../charts/chart623.xml"/><Relationship Id="rId7" Type="http://schemas.openxmlformats.org/officeDocument/2006/relationships/chart" Target="../charts/chart626.xml"/><Relationship Id="rId2" Type="http://schemas.openxmlformats.org/officeDocument/2006/relationships/chart" Target="../charts/chart622.xml"/><Relationship Id="rId1" Type="http://schemas.openxmlformats.org/officeDocument/2006/relationships/chart" Target="../charts/chart621.xml"/><Relationship Id="rId6" Type="http://schemas.openxmlformats.org/officeDocument/2006/relationships/image" Target="../media/image1.png"/><Relationship Id="rId11" Type="http://schemas.openxmlformats.org/officeDocument/2006/relationships/chart" Target="../charts/chart630.xml"/><Relationship Id="rId5" Type="http://schemas.openxmlformats.org/officeDocument/2006/relationships/chart" Target="../charts/chart625.xml"/><Relationship Id="rId10" Type="http://schemas.openxmlformats.org/officeDocument/2006/relationships/chart" Target="../charts/chart629.xml"/><Relationship Id="rId4" Type="http://schemas.openxmlformats.org/officeDocument/2006/relationships/chart" Target="../charts/chart624.xml"/><Relationship Id="rId9" Type="http://schemas.openxmlformats.org/officeDocument/2006/relationships/chart" Target="../charts/chart628.xml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7.xml"/><Relationship Id="rId3" Type="http://schemas.openxmlformats.org/officeDocument/2006/relationships/chart" Target="../charts/chart633.xml"/><Relationship Id="rId7" Type="http://schemas.openxmlformats.org/officeDocument/2006/relationships/chart" Target="../charts/chart636.xml"/><Relationship Id="rId2" Type="http://schemas.openxmlformats.org/officeDocument/2006/relationships/chart" Target="../charts/chart632.xml"/><Relationship Id="rId1" Type="http://schemas.openxmlformats.org/officeDocument/2006/relationships/chart" Target="../charts/chart631.xml"/><Relationship Id="rId6" Type="http://schemas.openxmlformats.org/officeDocument/2006/relationships/image" Target="../media/image1.png"/><Relationship Id="rId11" Type="http://schemas.openxmlformats.org/officeDocument/2006/relationships/chart" Target="../charts/chart640.xml"/><Relationship Id="rId5" Type="http://schemas.openxmlformats.org/officeDocument/2006/relationships/chart" Target="../charts/chart635.xml"/><Relationship Id="rId10" Type="http://schemas.openxmlformats.org/officeDocument/2006/relationships/chart" Target="../charts/chart639.xml"/><Relationship Id="rId4" Type="http://schemas.openxmlformats.org/officeDocument/2006/relationships/chart" Target="../charts/chart634.xml"/><Relationship Id="rId9" Type="http://schemas.openxmlformats.org/officeDocument/2006/relationships/chart" Target="../charts/chart638.xml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7.xml"/><Relationship Id="rId3" Type="http://schemas.openxmlformats.org/officeDocument/2006/relationships/chart" Target="../charts/chart643.xml"/><Relationship Id="rId7" Type="http://schemas.openxmlformats.org/officeDocument/2006/relationships/chart" Target="../charts/chart646.xml"/><Relationship Id="rId2" Type="http://schemas.openxmlformats.org/officeDocument/2006/relationships/chart" Target="../charts/chart642.xml"/><Relationship Id="rId1" Type="http://schemas.openxmlformats.org/officeDocument/2006/relationships/chart" Target="../charts/chart641.xml"/><Relationship Id="rId6" Type="http://schemas.openxmlformats.org/officeDocument/2006/relationships/image" Target="../media/image1.png"/><Relationship Id="rId11" Type="http://schemas.openxmlformats.org/officeDocument/2006/relationships/chart" Target="../charts/chart650.xml"/><Relationship Id="rId5" Type="http://schemas.openxmlformats.org/officeDocument/2006/relationships/chart" Target="../charts/chart645.xml"/><Relationship Id="rId10" Type="http://schemas.openxmlformats.org/officeDocument/2006/relationships/chart" Target="../charts/chart649.xml"/><Relationship Id="rId4" Type="http://schemas.openxmlformats.org/officeDocument/2006/relationships/chart" Target="../charts/chart644.xml"/><Relationship Id="rId9" Type="http://schemas.openxmlformats.org/officeDocument/2006/relationships/chart" Target="../charts/chart648.xml"/></Relationships>
</file>

<file path=xl/drawings/_rels/drawing1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57.xml"/><Relationship Id="rId3" Type="http://schemas.openxmlformats.org/officeDocument/2006/relationships/chart" Target="../charts/chart653.xml"/><Relationship Id="rId7" Type="http://schemas.openxmlformats.org/officeDocument/2006/relationships/chart" Target="../charts/chart656.xml"/><Relationship Id="rId2" Type="http://schemas.openxmlformats.org/officeDocument/2006/relationships/chart" Target="../charts/chart652.xml"/><Relationship Id="rId1" Type="http://schemas.openxmlformats.org/officeDocument/2006/relationships/chart" Target="../charts/chart651.xml"/><Relationship Id="rId6" Type="http://schemas.openxmlformats.org/officeDocument/2006/relationships/image" Target="../media/image1.png"/><Relationship Id="rId11" Type="http://schemas.openxmlformats.org/officeDocument/2006/relationships/chart" Target="../charts/chart660.xml"/><Relationship Id="rId5" Type="http://schemas.openxmlformats.org/officeDocument/2006/relationships/chart" Target="../charts/chart655.xml"/><Relationship Id="rId10" Type="http://schemas.openxmlformats.org/officeDocument/2006/relationships/chart" Target="../charts/chart659.xml"/><Relationship Id="rId4" Type="http://schemas.openxmlformats.org/officeDocument/2006/relationships/chart" Target="../charts/chart654.xml"/><Relationship Id="rId9" Type="http://schemas.openxmlformats.org/officeDocument/2006/relationships/chart" Target="../charts/chart658.xml"/></Relationships>
</file>

<file path=xl/drawings/_rels/drawing1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67.xml"/><Relationship Id="rId3" Type="http://schemas.openxmlformats.org/officeDocument/2006/relationships/chart" Target="../charts/chart663.xml"/><Relationship Id="rId7" Type="http://schemas.openxmlformats.org/officeDocument/2006/relationships/chart" Target="../charts/chart666.xml"/><Relationship Id="rId2" Type="http://schemas.openxmlformats.org/officeDocument/2006/relationships/chart" Target="../charts/chart662.xml"/><Relationship Id="rId1" Type="http://schemas.openxmlformats.org/officeDocument/2006/relationships/chart" Target="../charts/chart661.xml"/><Relationship Id="rId6" Type="http://schemas.openxmlformats.org/officeDocument/2006/relationships/image" Target="../media/image1.png"/><Relationship Id="rId11" Type="http://schemas.openxmlformats.org/officeDocument/2006/relationships/chart" Target="../charts/chart670.xml"/><Relationship Id="rId5" Type="http://schemas.openxmlformats.org/officeDocument/2006/relationships/chart" Target="../charts/chart665.xml"/><Relationship Id="rId10" Type="http://schemas.openxmlformats.org/officeDocument/2006/relationships/chart" Target="../charts/chart669.xml"/><Relationship Id="rId4" Type="http://schemas.openxmlformats.org/officeDocument/2006/relationships/chart" Target="../charts/chart664.xml"/><Relationship Id="rId9" Type="http://schemas.openxmlformats.org/officeDocument/2006/relationships/chart" Target="../charts/chart668.xml"/></Relationships>
</file>

<file path=xl/drawings/_rels/drawing1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7.xml"/><Relationship Id="rId3" Type="http://schemas.openxmlformats.org/officeDocument/2006/relationships/chart" Target="../charts/chart673.xml"/><Relationship Id="rId7" Type="http://schemas.openxmlformats.org/officeDocument/2006/relationships/chart" Target="../charts/chart676.xml"/><Relationship Id="rId2" Type="http://schemas.openxmlformats.org/officeDocument/2006/relationships/chart" Target="../charts/chart672.xml"/><Relationship Id="rId1" Type="http://schemas.openxmlformats.org/officeDocument/2006/relationships/chart" Target="../charts/chart671.xml"/><Relationship Id="rId6" Type="http://schemas.openxmlformats.org/officeDocument/2006/relationships/image" Target="../media/image1.png"/><Relationship Id="rId11" Type="http://schemas.openxmlformats.org/officeDocument/2006/relationships/chart" Target="../charts/chart680.xml"/><Relationship Id="rId5" Type="http://schemas.openxmlformats.org/officeDocument/2006/relationships/chart" Target="../charts/chart675.xml"/><Relationship Id="rId10" Type="http://schemas.openxmlformats.org/officeDocument/2006/relationships/chart" Target="../charts/chart679.xml"/><Relationship Id="rId4" Type="http://schemas.openxmlformats.org/officeDocument/2006/relationships/chart" Target="../charts/chart674.xml"/><Relationship Id="rId9" Type="http://schemas.openxmlformats.org/officeDocument/2006/relationships/chart" Target="../charts/chart678.xml"/></Relationships>
</file>

<file path=xl/drawings/_rels/drawing1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7.xml"/><Relationship Id="rId3" Type="http://schemas.openxmlformats.org/officeDocument/2006/relationships/chart" Target="../charts/chart683.xml"/><Relationship Id="rId7" Type="http://schemas.openxmlformats.org/officeDocument/2006/relationships/chart" Target="../charts/chart686.xml"/><Relationship Id="rId2" Type="http://schemas.openxmlformats.org/officeDocument/2006/relationships/chart" Target="../charts/chart682.xml"/><Relationship Id="rId1" Type="http://schemas.openxmlformats.org/officeDocument/2006/relationships/chart" Target="../charts/chart681.xml"/><Relationship Id="rId6" Type="http://schemas.openxmlformats.org/officeDocument/2006/relationships/image" Target="../media/image1.png"/><Relationship Id="rId11" Type="http://schemas.openxmlformats.org/officeDocument/2006/relationships/chart" Target="../charts/chart690.xml"/><Relationship Id="rId5" Type="http://schemas.openxmlformats.org/officeDocument/2006/relationships/chart" Target="../charts/chart685.xml"/><Relationship Id="rId10" Type="http://schemas.openxmlformats.org/officeDocument/2006/relationships/chart" Target="../charts/chart689.xml"/><Relationship Id="rId4" Type="http://schemas.openxmlformats.org/officeDocument/2006/relationships/chart" Target="../charts/chart684.xml"/><Relationship Id="rId9" Type="http://schemas.openxmlformats.org/officeDocument/2006/relationships/chart" Target="../charts/chart688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.xml"/><Relationship Id="rId3" Type="http://schemas.openxmlformats.org/officeDocument/2006/relationships/chart" Target="../charts/chart63.xml"/><Relationship Id="rId7" Type="http://schemas.openxmlformats.org/officeDocument/2006/relationships/chart" Target="../charts/chart66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image" Target="../media/image1.png"/><Relationship Id="rId11" Type="http://schemas.openxmlformats.org/officeDocument/2006/relationships/chart" Target="../charts/chart70.xml"/><Relationship Id="rId5" Type="http://schemas.openxmlformats.org/officeDocument/2006/relationships/chart" Target="../charts/chart65.xml"/><Relationship Id="rId10" Type="http://schemas.openxmlformats.org/officeDocument/2006/relationships/chart" Target="../charts/chart69.xml"/><Relationship Id="rId4" Type="http://schemas.openxmlformats.org/officeDocument/2006/relationships/chart" Target="../charts/chart64.xml"/><Relationship Id="rId9" Type="http://schemas.openxmlformats.org/officeDocument/2006/relationships/chart" Target="../charts/chart68.xml"/></Relationships>
</file>

<file path=xl/drawings/_rels/drawing1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97.xml"/><Relationship Id="rId3" Type="http://schemas.openxmlformats.org/officeDocument/2006/relationships/chart" Target="../charts/chart693.xml"/><Relationship Id="rId7" Type="http://schemas.openxmlformats.org/officeDocument/2006/relationships/chart" Target="../charts/chart696.xml"/><Relationship Id="rId2" Type="http://schemas.openxmlformats.org/officeDocument/2006/relationships/chart" Target="../charts/chart692.xml"/><Relationship Id="rId1" Type="http://schemas.openxmlformats.org/officeDocument/2006/relationships/chart" Target="../charts/chart691.xml"/><Relationship Id="rId6" Type="http://schemas.openxmlformats.org/officeDocument/2006/relationships/image" Target="../media/image1.png"/><Relationship Id="rId11" Type="http://schemas.openxmlformats.org/officeDocument/2006/relationships/chart" Target="../charts/chart700.xml"/><Relationship Id="rId5" Type="http://schemas.openxmlformats.org/officeDocument/2006/relationships/chart" Target="../charts/chart695.xml"/><Relationship Id="rId10" Type="http://schemas.openxmlformats.org/officeDocument/2006/relationships/chart" Target="../charts/chart699.xml"/><Relationship Id="rId4" Type="http://schemas.openxmlformats.org/officeDocument/2006/relationships/chart" Target="../charts/chart694.xml"/><Relationship Id="rId9" Type="http://schemas.openxmlformats.org/officeDocument/2006/relationships/chart" Target="../charts/chart69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7.xml"/><Relationship Id="rId3" Type="http://schemas.openxmlformats.org/officeDocument/2006/relationships/chart" Target="../charts/chart73.xml"/><Relationship Id="rId7" Type="http://schemas.openxmlformats.org/officeDocument/2006/relationships/chart" Target="../charts/chart76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image" Target="../media/image1.png"/><Relationship Id="rId11" Type="http://schemas.openxmlformats.org/officeDocument/2006/relationships/chart" Target="../charts/chart80.xml"/><Relationship Id="rId5" Type="http://schemas.openxmlformats.org/officeDocument/2006/relationships/chart" Target="../charts/chart75.xml"/><Relationship Id="rId10" Type="http://schemas.openxmlformats.org/officeDocument/2006/relationships/chart" Target="../charts/chart79.xml"/><Relationship Id="rId4" Type="http://schemas.openxmlformats.org/officeDocument/2006/relationships/chart" Target="../charts/chart74.xml"/><Relationship Id="rId9" Type="http://schemas.openxmlformats.org/officeDocument/2006/relationships/chart" Target="../charts/chart78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7.xml"/><Relationship Id="rId3" Type="http://schemas.openxmlformats.org/officeDocument/2006/relationships/chart" Target="../charts/chart83.xml"/><Relationship Id="rId7" Type="http://schemas.openxmlformats.org/officeDocument/2006/relationships/chart" Target="../charts/chart86.xml"/><Relationship Id="rId2" Type="http://schemas.openxmlformats.org/officeDocument/2006/relationships/chart" Target="../charts/chart82.xml"/><Relationship Id="rId1" Type="http://schemas.openxmlformats.org/officeDocument/2006/relationships/chart" Target="../charts/chart81.xml"/><Relationship Id="rId6" Type="http://schemas.openxmlformats.org/officeDocument/2006/relationships/image" Target="../media/image1.png"/><Relationship Id="rId11" Type="http://schemas.openxmlformats.org/officeDocument/2006/relationships/chart" Target="../charts/chart90.xml"/><Relationship Id="rId5" Type="http://schemas.openxmlformats.org/officeDocument/2006/relationships/chart" Target="../charts/chart85.xml"/><Relationship Id="rId10" Type="http://schemas.openxmlformats.org/officeDocument/2006/relationships/chart" Target="../charts/chart89.xml"/><Relationship Id="rId4" Type="http://schemas.openxmlformats.org/officeDocument/2006/relationships/chart" Target="../charts/chart84.xml"/><Relationship Id="rId9" Type="http://schemas.openxmlformats.org/officeDocument/2006/relationships/chart" Target="../charts/chart88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3" Type="http://schemas.openxmlformats.org/officeDocument/2006/relationships/chart" Target="../charts/chart3.xml"/><Relationship Id="rId7" Type="http://schemas.openxmlformats.org/officeDocument/2006/relationships/chart" Target="../charts/chart6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1.png"/><Relationship Id="rId11" Type="http://schemas.openxmlformats.org/officeDocument/2006/relationships/chart" Target="../charts/chart10.xml"/><Relationship Id="rId5" Type="http://schemas.openxmlformats.org/officeDocument/2006/relationships/chart" Target="../charts/chart5.xml"/><Relationship Id="rId10" Type="http://schemas.openxmlformats.org/officeDocument/2006/relationships/chart" Target="../charts/chart9.xml"/><Relationship Id="rId4" Type="http://schemas.openxmlformats.org/officeDocument/2006/relationships/chart" Target="../charts/chart4.xml"/><Relationship Id="rId9" Type="http://schemas.openxmlformats.org/officeDocument/2006/relationships/chart" Target="../charts/chart8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7.xml"/><Relationship Id="rId3" Type="http://schemas.openxmlformats.org/officeDocument/2006/relationships/chart" Target="../charts/chart93.xml"/><Relationship Id="rId7" Type="http://schemas.openxmlformats.org/officeDocument/2006/relationships/chart" Target="../charts/chart96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6" Type="http://schemas.openxmlformats.org/officeDocument/2006/relationships/image" Target="../media/image1.png"/><Relationship Id="rId11" Type="http://schemas.openxmlformats.org/officeDocument/2006/relationships/chart" Target="../charts/chart100.xml"/><Relationship Id="rId5" Type="http://schemas.openxmlformats.org/officeDocument/2006/relationships/chart" Target="../charts/chart95.xml"/><Relationship Id="rId10" Type="http://schemas.openxmlformats.org/officeDocument/2006/relationships/chart" Target="../charts/chart99.xml"/><Relationship Id="rId4" Type="http://schemas.openxmlformats.org/officeDocument/2006/relationships/chart" Target="../charts/chart94.xml"/><Relationship Id="rId9" Type="http://schemas.openxmlformats.org/officeDocument/2006/relationships/chart" Target="../charts/chart98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3" Type="http://schemas.openxmlformats.org/officeDocument/2006/relationships/chart" Target="../charts/chart103.xml"/><Relationship Id="rId7" Type="http://schemas.openxmlformats.org/officeDocument/2006/relationships/chart" Target="../charts/chart106.xml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6" Type="http://schemas.openxmlformats.org/officeDocument/2006/relationships/image" Target="../media/image1.png"/><Relationship Id="rId11" Type="http://schemas.openxmlformats.org/officeDocument/2006/relationships/chart" Target="../charts/chart110.xml"/><Relationship Id="rId5" Type="http://schemas.openxmlformats.org/officeDocument/2006/relationships/chart" Target="../charts/chart105.xml"/><Relationship Id="rId10" Type="http://schemas.openxmlformats.org/officeDocument/2006/relationships/chart" Target="../charts/chart109.xml"/><Relationship Id="rId4" Type="http://schemas.openxmlformats.org/officeDocument/2006/relationships/chart" Target="../charts/chart104.xml"/><Relationship Id="rId9" Type="http://schemas.openxmlformats.org/officeDocument/2006/relationships/chart" Target="../charts/chart108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7.xml"/><Relationship Id="rId3" Type="http://schemas.openxmlformats.org/officeDocument/2006/relationships/chart" Target="../charts/chart113.xml"/><Relationship Id="rId7" Type="http://schemas.openxmlformats.org/officeDocument/2006/relationships/chart" Target="../charts/chart116.xml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Relationship Id="rId6" Type="http://schemas.openxmlformats.org/officeDocument/2006/relationships/image" Target="../media/image1.png"/><Relationship Id="rId11" Type="http://schemas.openxmlformats.org/officeDocument/2006/relationships/chart" Target="../charts/chart120.xml"/><Relationship Id="rId5" Type="http://schemas.openxmlformats.org/officeDocument/2006/relationships/chart" Target="../charts/chart115.xml"/><Relationship Id="rId10" Type="http://schemas.openxmlformats.org/officeDocument/2006/relationships/chart" Target="../charts/chart119.xml"/><Relationship Id="rId4" Type="http://schemas.openxmlformats.org/officeDocument/2006/relationships/chart" Target="../charts/chart114.xml"/><Relationship Id="rId9" Type="http://schemas.openxmlformats.org/officeDocument/2006/relationships/chart" Target="../charts/chart118.xml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7.xml"/><Relationship Id="rId3" Type="http://schemas.openxmlformats.org/officeDocument/2006/relationships/chart" Target="../charts/chart123.xml"/><Relationship Id="rId7" Type="http://schemas.openxmlformats.org/officeDocument/2006/relationships/chart" Target="../charts/chart126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Relationship Id="rId6" Type="http://schemas.openxmlformats.org/officeDocument/2006/relationships/image" Target="../media/image1.png"/><Relationship Id="rId11" Type="http://schemas.openxmlformats.org/officeDocument/2006/relationships/chart" Target="../charts/chart130.xml"/><Relationship Id="rId5" Type="http://schemas.openxmlformats.org/officeDocument/2006/relationships/chart" Target="../charts/chart125.xml"/><Relationship Id="rId10" Type="http://schemas.openxmlformats.org/officeDocument/2006/relationships/chart" Target="../charts/chart129.xml"/><Relationship Id="rId4" Type="http://schemas.openxmlformats.org/officeDocument/2006/relationships/chart" Target="../charts/chart124.xml"/><Relationship Id="rId9" Type="http://schemas.openxmlformats.org/officeDocument/2006/relationships/chart" Target="../charts/chart128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7.xml"/><Relationship Id="rId3" Type="http://schemas.openxmlformats.org/officeDocument/2006/relationships/chart" Target="../charts/chart133.xml"/><Relationship Id="rId7" Type="http://schemas.openxmlformats.org/officeDocument/2006/relationships/chart" Target="../charts/chart136.xml"/><Relationship Id="rId2" Type="http://schemas.openxmlformats.org/officeDocument/2006/relationships/chart" Target="../charts/chart132.xml"/><Relationship Id="rId1" Type="http://schemas.openxmlformats.org/officeDocument/2006/relationships/chart" Target="../charts/chart131.xml"/><Relationship Id="rId6" Type="http://schemas.openxmlformats.org/officeDocument/2006/relationships/image" Target="../media/image1.png"/><Relationship Id="rId11" Type="http://schemas.openxmlformats.org/officeDocument/2006/relationships/chart" Target="../charts/chart140.xml"/><Relationship Id="rId5" Type="http://schemas.openxmlformats.org/officeDocument/2006/relationships/chart" Target="../charts/chart135.xml"/><Relationship Id="rId10" Type="http://schemas.openxmlformats.org/officeDocument/2006/relationships/chart" Target="../charts/chart139.xml"/><Relationship Id="rId4" Type="http://schemas.openxmlformats.org/officeDocument/2006/relationships/chart" Target="../charts/chart134.xml"/><Relationship Id="rId9" Type="http://schemas.openxmlformats.org/officeDocument/2006/relationships/chart" Target="../charts/chart138.xml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7.xml"/><Relationship Id="rId3" Type="http://schemas.openxmlformats.org/officeDocument/2006/relationships/chart" Target="../charts/chart143.xml"/><Relationship Id="rId7" Type="http://schemas.openxmlformats.org/officeDocument/2006/relationships/chart" Target="../charts/chart146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Relationship Id="rId6" Type="http://schemas.openxmlformats.org/officeDocument/2006/relationships/image" Target="../media/image1.png"/><Relationship Id="rId11" Type="http://schemas.openxmlformats.org/officeDocument/2006/relationships/chart" Target="../charts/chart150.xml"/><Relationship Id="rId5" Type="http://schemas.openxmlformats.org/officeDocument/2006/relationships/chart" Target="../charts/chart145.xml"/><Relationship Id="rId10" Type="http://schemas.openxmlformats.org/officeDocument/2006/relationships/chart" Target="../charts/chart149.xml"/><Relationship Id="rId4" Type="http://schemas.openxmlformats.org/officeDocument/2006/relationships/chart" Target="../charts/chart144.xml"/><Relationship Id="rId9" Type="http://schemas.openxmlformats.org/officeDocument/2006/relationships/chart" Target="../charts/chart148.xml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7.xml"/><Relationship Id="rId3" Type="http://schemas.openxmlformats.org/officeDocument/2006/relationships/chart" Target="../charts/chart153.xml"/><Relationship Id="rId7" Type="http://schemas.openxmlformats.org/officeDocument/2006/relationships/chart" Target="../charts/chart156.xml"/><Relationship Id="rId2" Type="http://schemas.openxmlformats.org/officeDocument/2006/relationships/chart" Target="../charts/chart152.xml"/><Relationship Id="rId1" Type="http://schemas.openxmlformats.org/officeDocument/2006/relationships/chart" Target="../charts/chart151.xml"/><Relationship Id="rId6" Type="http://schemas.openxmlformats.org/officeDocument/2006/relationships/image" Target="../media/image1.png"/><Relationship Id="rId11" Type="http://schemas.openxmlformats.org/officeDocument/2006/relationships/chart" Target="../charts/chart160.xml"/><Relationship Id="rId5" Type="http://schemas.openxmlformats.org/officeDocument/2006/relationships/chart" Target="../charts/chart155.xml"/><Relationship Id="rId10" Type="http://schemas.openxmlformats.org/officeDocument/2006/relationships/chart" Target="../charts/chart159.xml"/><Relationship Id="rId4" Type="http://schemas.openxmlformats.org/officeDocument/2006/relationships/chart" Target="../charts/chart154.xml"/><Relationship Id="rId9" Type="http://schemas.openxmlformats.org/officeDocument/2006/relationships/chart" Target="../charts/chart158.xml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7.xml"/><Relationship Id="rId3" Type="http://schemas.openxmlformats.org/officeDocument/2006/relationships/chart" Target="../charts/chart163.xml"/><Relationship Id="rId7" Type="http://schemas.openxmlformats.org/officeDocument/2006/relationships/chart" Target="../charts/chart166.xml"/><Relationship Id="rId2" Type="http://schemas.openxmlformats.org/officeDocument/2006/relationships/chart" Target="../charts/chart162.xml"/><Relationship Id="rId1" Type="http://schemas.openxmlformats.org/officeDocument/2006/relationships/chart" Target="../charts/chart161.xml"/><Relationship Id="rId6" Type="http://schemas.openxmlformats.org/officeDocument/2006/relationships/image" Target="../media/image1.png"/><Relationship Id="rId11" Type="http://schemas.openxmlformats.org/officeDocument/2006/relationships/chart" Target="../charts/chart170.xml"/><Relationship Id="rId5" Type="http://schemas.openxmlformats.org/officeDocument/2006/relationships/chart" Target="../charts/chart165.xml"/><Relationship Id="rId10" Type="http://schemas.openxmlformats.org/officeDocument/2006/relationships/chart" Target="../charts/chart169.xml"/><Relationship Id="rId4" Type="http://schemas.openxmlformats.org/officeDocument/2006/relationships/chart" Target="../charts/chart164.xml"/><Relationship Id="rId9" Type="http://schemas.openxmlformats.org/officeDocument/2006/relationships/chart" Target="../charts/chart168.xml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7.xml"/><Relationship Id="rId3" Type="http://schemas.openxmlformats.org/officeDocument/2006/relationships/chart" Target="../charts/chart173.xml"/><Relationship Id="rId7" Type="http://schemas.openxmlformats.org/officeDocument/2006/relationships/chart" Target="../charts/chart176.xml"/><Relationship Id="rId2" Type="http://schemas.openxmlformats.org/officeDocument/2006/relationships/chart" Target="../charts/chart172.xml"/><Relationship Id="rId1" Type="http://schemas.openxmlformats.org/officeDocument/2006/relationships/chart" Target="../charts/chart171.xml"/><Relationship Id="rId6" Type="http://schemas.openxmlformats.org/officeDocument/2006/relationships/image" Target="../media/image1.png"/><Relationship Id="rId11" Type="http://schemas.openxmlformats.org/officeDocument/2006/relationships/chart" Target="../charts/chart180.xml"/><Relationship Id="rId5" Type="http://schemas.openxmlformats.org/officeDocument/2006/relationships/chart" Target="../charts/chart175.xml"/><Relationship Id="rId10" Type="http://schemas.openxmlformats.org/officeDocument/2006/relationships/chart" Target="../charts/chart179.xml"/><Relationship Id="rId4" Type="http://schemas.openxmlformats.org/officeDocument/2006/relationships/chart" Target="../charts/chart174.xml"/><Relationship Id="rId9" Type="http://schemas.openxmlformats.org/officeDocument/2006/relationships/chart" Target="../charts/chart178.xml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7.xml"/><Relationship Id="rId3" Type="http://schemas.openxmlformats.org/officeDocument/2006/relationships/chart" Target="../charts/chart183.xml"/><Relationship Id="rId7" Type="http://schemas.openxmlformats.org/officeDocument/2006/relationships/chart" Target="../charts/chart186.xml"/><Relationship Id="rId2" Type="http://schemas.openxmlformats.org/officeDocument/2006/relationships/chart" Target="../charts/chart182.xml"/><Relationship Id="rId1" Type="http://schemas.openxmlformats.org/officeDocument/2006/relationships/chart" Target="../charts/chart181.xml"/><Relationship Id="rId6" Type="http://schemas.openxmlformats.org/officeDocument/2006/relationships/image" Target="../media/image1.png"/><Relationship Id="rId11" Type="http://schemas.openxmlformats.org/officeDocument/2006/relationships/chart" Target="../charts/chart190.xml"/><Relationship Id="rId5" Type="http://schemas.openxmlformats.org/officeDocument/2006/relationships/chart" Target="../charts/chart185.xml"/><Relationship Id="rId10" Type="http://schemas.openxmlformats.org/officeDocument/2006/relationships/chart" Target="../charts/chart189.xml"/><Relationship Id="rId4" Type="http://schemas.openxmlformats.org/officeDocument/2006/relationships/chart" Target="../charts/chart184.xml"/><Relationship Id="rId9" Type="http://schemas.openxmlformats.org/officeDocument/2006/relationships/chart" Target="../charts/chart188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3.xml"/><Relationship Id="rId7" Type="http://schemas.openxmlformats.org/officeDocument/2006/relationships/chart" Target="../charts/chart16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image" Target="../media/image1.png"/><Relationship Id="rId11" Type="http://schemas.openxmlformats.org/officeDocument/2006/relationships/chart" Target="../charts/chart20.xml"/><Relationship Id="rId5" Type="http://schemas.openxmlformats.org/officeDocument/2006/relationships/chart" Target="../charts/chart15.xml"/><Relationship Id="rId10" Type="http://schemas.openxmlformats.org/officeDocument/2006/relationships/chart" Target="../charts/chart19.xml"/><Relationship Id="rId4" Type="http://schemas.openxmlformats.org/officeDocument/2006/relationships/chart" Target="../charts/chart14.xml"/><Relationship Id="rId9" Type="http://schemas.openxmlformats.org/officeDocument/2006/relationships/chart" Target="../charts/chart18.xml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7.xml"/><Relationship Id="rId3" Type="http://schemas.openxmlformats.org/officeDocument/2006/relationships/chart" Target="../charts/chart193.xml"/><Relationship Id="rId7" Type="http://schemas.openxmlformats.org/officeDocument/2006/relationships/chart" Target="../charts/chart196.xml"/><Relationship Id="rId2" Type="http://schemas.openxmlformats.org/officeDocument/2006/relationships/chart" Target="../charts/chart192.xml"/><Relationship Id="rId1" Type="http://schemas.openxmlformats.org/officeDocument/2006/relationships/chart" Target="../charts/chart191.xml"/><Relationship Id="rId6" Type="http://schemas.openxmlformats.org/officeDocument/2006/relationships/image" Target="../media/image1.png"/><Relationship Id="rId11" Type="http://schemas.openxmlformats.org/officeDocument/2006/relationships/chart" Target="../charts/chart200.xml"/><Relationship Id="rId5" Type="http://schemas.openxmlformats.org/officeDocument/2006/relationships/chart" Target="../charts/chart195.xml"/><Relationship Id="rId10" Type="http://schemas.openxmlformats.org/officeDocument/2006/relationships/chart" Target="../charts/chart199.xml"/><Relationship Id="rId4" Type="http://schemas.openxmlformats.org/officeDocument/2006/relationships/chart" Target="../charts/chart194.xml"/><Relationship Id="rId9" Type="http://schemas.openxmlformats.org/officeDocument/2006/relationships/chart" Target="../charts/chart198.xml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7.xml"/><Relationship Id="rId3" Type="http://schemas.openxmlformats.org/officeDocument/2006/relationships/chart" Target="../charts/chart203.xml"/><Relationship Id="rId7" Type="http://schemas.openxmlformats.org/officeDocument/2006/relationships/chart" Target="../charts/chart206.xml"/><Relationship Id="rId2" Type="http://schemas.openxmlformats.org/officeDocument/2006/relationships/chart" Target="../charts/chart202.xml"/><Relationship Id="rId1" Type="http://schemas.openxmlformats.org/officeDocument/2006/relationships/chart" Target="../charts/chart201.xml"/><Relationship Id="rId6" Type="http://schemas.openxmlformats.org/officeDocument/2006/relationships/image" Target="../media/image1.png"/><Relationship Id="rId11" Type="http://schemas.openxmlformats.org/officeDocument/2006/relationships/chart" Target="../charts/chart210.xml"/><Relationship Id="rId5" Type="http://schemas.openxmlformats.org/officeDocument/2006/relationships/chart" Target="../charts/chart205.xml"/><Relationship Id="rId10" Type="http://schemas.openxmlformats.org/officeDocument/2006/relationships/chart" Target="../charts/chart209.xml"/><Relationship Id="rId4" Type="http://schemas.openxmlformats.org/officeDocument/2006/relationships/chart" Target="../charts/chart204.xml"/><Relationship Id="rId9" Type="http://schemas.openxmlformats.org/officeDocument/2006/relationships/chart" Target="../charts/chart208.xml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7.xml"/><Relationship Id="rId3" Type="http://schemas.openxmlformats.org/officeDocument/2006/relationships/chart" Target="../charts/chart213.xml"/><Relationship Id="rId7" Type="http://schemas.openxmlformats.org/officeDocument/2006/relationships/chart" Target="../charts/chart216.xml"/><Relationship Id="rId2" Type="http://schemas.openxmlformats.org/officeDocument/2006/relationships/chart" Target="../charts/chart212.xml"/><Relationship Id="rId1" Type="http://schemas.openxmlformats.org/officeDocument/2006/relationships/chart" Target="../charts/chart211.xml"/><Relationship Id="rId6" Type="http://schemas.openxmlformats.org/officeDocument/2006/relationships/image" Target="../media/image1.png"/><Relationship Id="rId11" Type="http://schemas.openxmlformats.org/officeDocument/2006/relationships/chart" Target="../charts/chart220.xml"/><Relationship Id="rId5" Type="http://schemas.openxmlformats.org/officeDocument/2006/relationships/chart" Target="../charts/chart215.xml"/><Relationship Id="rId10" Type="http://schemas.openxmlformats.org/officeDocument/2006/relationships/chart" Target="../charts/chart219.xml"/><Relationship Id="rId4" Type="http://schemas.openxmlformats.org/officeDocument/2006/relationships/chart" Target="../charts/chart214.xml"/><Relationship Id="rId9" Type="http://schemas.openxmlformats.org/officeDocument/2006/relationships/chart" Target="../charts/chart218.xml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7.xml"/><Relationship Id="rId3" Type="http://schemas.openxmlformats.org/officeDocument/2006/relationships/chart" Target="../charts/chart223.xml"/><Relationship Id="rId7" Type="http://schemas.openxmlformats.org/officeDocument/2006/relationships/chart" Target="../charts/chart226.xml"/><Relationship Id="rId2" Type="http://schemas.openxmlformats.org/officeDocument/2006/relationships/chart" Target="../charts/chart222.xml"/><Relationship Id="rId1" Type="http://schemas.openxmlformats.org/officeDocument/2006/relationships/chart" Target="../charts/chart221.xml"/><Relationship Id="rId6" Type="http://schemas.openxmlformats.org/officeDocument/2006/relationships/image" Target="../media/image1.png"/><Relationship Id="rId11" Type="http://schemas.openxmlformats.org/officeDocument/2006/relationships/chart" Target="../charts/chart230.xml"/><Relationship Id="rId5" Type="http://schemas.openxmlformats.org/officeDocument/2006/relationships/chart" Target="../charts/chart225.xml"/><Relationship Id="rId10" Type="http://schemas.openxmlformats.org/officeDocument/2006/relationships/chart" Target="../charts/chart229.xml"/><Relationship Id="rId4" Type="http://schemas.openxmlformats.org/officeDocument/2006/relationships/chart" Target="../charts/chart224.xml"/><Relationship Id="rId9" Type="http://schemas.openxmlformats.org/officeDocument/2006/relationships/chart" Target="../charts/chart228.xml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7.xml"/><Relationship Id="rId3" Type="http://schemas.openxmlformats.org/officeDocument/2006/relationships/chart" Target="../charts/chart233.xml"/><Relationship Id="rId7" Type="http://schemas.openxmlformats.org/officeDocument/2006/relationships/chart" Target="../charts/chart236.xml"/><Relationship Id="rId2" Type="http://schemas.openxmlformats.org/officeDocument/2006/relationships/chart" Target="../charts/chart232.xml"/><Relationship Id="rId1" Type="http://schemas.openxmlformats.org/officeDocument/2006/relationships/chart" Target="../charts/chart231.xml"/><Relationship Id="rId6" Type="http://schemas.openxmlformats.org/officeDocument/2006/relationships/image" Target="../media/image1.png"/><Relationship Id="rId11" Type="http://schemas.openxmlformats.org/officeDocument/2006/relationships/chart" Target="../charts/chart240.xml"/><Relationship Id="rId5" Type="http://schemas.openxmlformats.org/officeDocument/2006/relationships/chart" Target="../charts/chart235.xml"/><Relationship Id="rId10" Type="http://schemas.openxmlformats.org/officeDocument/2006/relationships/chart" Target="../charts/chart239.xml"/><Relationship Id="rId4" Type="http://schemas.openxmlformats.org/officeDocument/2006/relationships/chart" Target="../charts/chart234.xml"/><Relationship Id="rId9" Type="http://schemas.openxmlformats.org/officeDocument/2006/relationships/chart" Target="../charts/chart238.xml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7.xml"/><Relationship Id="rId3" Type="http://schemas.openxmlformats.org/officeDocument/2006/relationships/chart" Target="../charts/chart243.xml"/><Relationship Id="rId7" Type="http://schemas.openxmlformats.org/officeDocument/2006/relationships/chart" Target="../charts/chart246.xml"/><Relationship Id="rId2" Type="http://schemas.openxmlformats.org/officeDocument/2006/relationships/chart" Target="../charts/chart242.xml"/><Relationship Id="rId1" Type="http://schemas.openxmlformats.org/officeDocument/2006/relationships/chart" Target="../charts/chart241.xml"/><Relationship Id="rId6" Type="http://schemas.openxmlformats.org/officeDocument/2006/relationships/image" Target="../media/image1.png"/><Relationship Id="rId11" Type="http://schemas.openxmlformats.org/officeDocument/2006/relationships/chart" Target="../charts/chart250.xml"/><Relationship Id="rId5" Type="http://schemas.openxmlformats.org/officeDocument/2006/relationships/chart" Target="../charts/chart245.xml"/><Relationship Id="rId10" Type="http://schemas.openxmlformats.org/officeDocument/2006/relationships/chart" Target="../charts/chart249.xml"/><Relationship Id="rId4" Type="http://schemas.openxmlformats.org/officeDocument/2006/relationships/chart" Target="../charts/chart244.xml"/><Relationship Id="rId9" Type="http://schemas.openxmlformats.org/officeDocument/2006/relationships/chart" Target="../charts/chart248.xml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7.xml"/><Relationship Id="rId3" Type="http://schemas.openxmlformats.org/officeDocument/2006/relationships/chart" Target="../charts/chart253.xml"/><Relationship Id="rId7" Type="http://schemas.openxmlformats.org/officeDocument/2006/relationships/chart" Target="../charts/chart256.xml"/><Relationship Id="rId2" Type="http://schemas.openxmlformats.org/officeDocument/2006/relationships/chart" Target="../charts/chart252.xml"/><Relationship Id="rId1" Type="http://schemas.openxmlformats.org/officeDocument/2006/relationships/chart" Target="../charts/chart251.xml"/><Relationship Id="rId6" Type="http://schemas.openxmlformats.org/officeDocument/2006/relationships/image" Target="../media/image1.png"/><Relationship Id="rId11" Type="http://schemas.openxmlformats.org/officeDocument/2006/relationships/chart" Target="../charts/chart260.xml"/><Relationship Id="rId5" Type="http://schemas.openxmlformats.org/officeDocument/2006/relationships/chart" Target="../charts/chart255.xml"/><Relationship Id="rId10" Type="http://schemas.openxmlformats.org/officeDocument/2006/relationships/chart" Target="../charts/chart259.xml"/><Relationship Id="rId4" Type="http://schemas.openxmlformats.org/officeDocument/2006/relationships/chart" Target="../charts/chart254.xml"/><Relationship Id="rId9" Type="http://schemas.openxmlformats.org/officeDocument/2006/relationships/chart" Target="../charts/chart258.xml"/></Relationships>
</file>

<file path=xl/drawings/_rels/drawing5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7.xml"/><Relationship Id="rId3" Type="http://schemas.openxmlformats.org/officeDocument/2006/relationships/chart" Target="../charts/chart263.xml"/><Relationship Id="rId7" Type="http://schemas.openxmlformats.org/officeDocument/2006/relationships/chart" Target="../charts/chart266.xml"/><Relationship Id="rId2" Type="http://schemas.openxmlformats.org/officeDocument/2006/relationships/chart" Target="../charts/chart262.xml"/><Relationship Id="rId1" Type="http://schemas.openxmlformats.org/officeDocument/2006/relationships/chart" Target="../charts/chart261.xml"/><Relationship Id="rId6" Type="http://schemas.openxmlformats.org/officeDocument/2006/relationships/image" Target="../media/image1.png"/><Relationship Id="rId11" Type="http://schemas.openxmlformats.org/officeDocument/2006/relationships/chart" Target="../charts/chart270.xml"/><Relationship Id="rId5" Type="http://schemas.openxmlformats.org/officeDocument/2006/relationships/chart" Target="../charts/chart265.xml"/><Relationship Id="rId10" Type="http://schemas.openxmlformats.org/officeDocument/2006/relationships/chart" Target="../charts/chart269.xml"/><Relationship Id="rId4" Type="http://schemas.openxmlformats.org/officeDocument/2006/relationships/chart" Target="../charts/chart264.xml"/><Relationship Id="rId9" Type="http://schemas.openxmlformats.org/officeDocument/2006/relationships/chart" Target="../charts/chart268.xml"/></Relationships>
</file>

<file path=xl/drawings/_rels/drawing5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7.xml"/><Relationship Id="rId3" Type="http://schemas.openxmlformats.org/officeDocument/2006/relationships/chart" Target="../charts/chart273.xml"/><Relationship Id="rId7" Type="http://schemas.openxmlformats.org/officeDocument/2006/relationships/chart" Target="../charts/chart276.xml"/><Relationship Id="rId2" Type="http://schemas.openxmlformats.org/officeDocument/2006/relationships/chart" Target="../charts/chart272.xml"/><Relationship Id="rId1" Type="http://schemas.openxmlformats.org/officeDocument/2006/relationships/chart" Target="../charts/chart271.xml"/><Relationship Id="rId6" Type="http://schemas.openxmlformats.org/officeDocument/2006/relationships/image" Target="../media/image1.png"/><Relationship Id="rId11" Type="http://schemas.openxmlformats.org/officeDocument/2006/relationships/chart" Target="../charts/chart280.xml"/><Relationship Id="rId5" Type="http://schemas.openxmlformats.org/officeDocument/2006/relationships/chart" Target="../charts/chart275.xml"/><Relationship Id="rId10" Type="http://schemas.openxmlformats.org/officeDocument/2006/relationships/chart" Target="../charts/chart279.xml"/><Relationship Id="rId4" Type="http://schemas.openxmlformats.org/officeDocument/2006/relationships/chart" Target="../charts/chart274.xml"/><Relationship Id="rId9" Type="http://schemas.openxmlformats.org/officeDocument/2006/relationships/chart" Target="../charts/chart278.xml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7.xml"/><Relationship Id="rId3" Type="http://schemas.openxmlformats.org/officeDocument/2006/relationships/chart" Target="../charts/chart283.xml"/><Relationship Id="rId7" Type="http://schemas.openxmlformats.org/officeDocument/2006/relationships/chart" Target="../charts/chart286.xml"/><Relationship Id="rId2" Type="http://schemas.openxmlformats.org/officeDocument/2006/relationships/chart" Target="../charts/chart282.xml"/><Relationship Id="rId1" Type="http://schemas.openxmlformats.org/officeDocument/2006/relationships/chart" Target="../charts/chart281.xml"/><Relationship Id="rId6" Type="http://schemas.openxmlformats.org/officeDocument/2006/relationships/image" Target="../media/image1.png"/><Relationship Id="rId11" Type="http://schemas.openxmlformats.org/officeDocument/2006/relationships/chart" Target="../charts/chart290.xml"/><Relationship Id="rId5" Type="http://schemas.openxmlformats.org/officeDocument/2006/relationships/chart" Target="../charts/chart285.xml"/><Relationship Id="rId10" Type="http://schemas.openxmlformats.org/officeDocument/2006/relationships/chart" Target="../charts/chart289.xml"/><Relationship Id="rId4" Type="http://schemas.openxmlformats.org/officeDocument/2006/relationships/chart" Target="../charts/chart284.xml"/><Relationship Id="rId9" Type="http://schemas.openxmlformats.org/officeDocument/2006/relationships/chart" Target="../charts/chart288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.xml"/><Relationship Id="rId3" Type="http://schemas.openxmlformats.org/officeDocument/2006/relationships/chart" Target="../charts/chart23.xml"/><Relationship Id="rId7" Type="http://schemas.openxmlformats.org/officeDocument/2006/relationships/chart" Target="../charts/chart26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image" Target="../media/image1.png"/><Relationship Id="rId11" Type="http://schemas.openxmlformats.org/officeDocument/2006/relationships/chart" Target="../charts/chart30.xml"/><Relationship Id="rId5" Type="http://schemas.openxmlformats.org/officeDocument/2006/relationships/chart" Target="../charts/chart25.xml"/><Relationship Id="rId10" Type="http://schemas.openxmlformats.org/officeDocument/2006/relationships/chart" Target="../charts/chart29.xml"/><Relationship Id="rId4" Type="http://schemas.openxmlformats.org/officeDocument/2006/relationships/chart" Target="../charts/chart24.xml"/><Relationship Id="rId9" Type="http://schemas.openxmlformats.org/officeDocument/2006/relationships/chart" Target="../charts/chart28.xml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7.xml"/><Relationship Id="rId3" Type="http://schemas.openxmlformats.org/officeDocument/2006/relationships/chart" Target="../charts/chart293.xml"/><Relationship Id="rId7" Type="http://schemas.openxmlformats.org/officeDocument/2006/relationships/chart" Target="../charts/chart296.xml"/><Relationship Id="rId2" Type="http://schemas.openxmlformats.org/officeDocument/2006/relationships/chart" Target="../charts/chart292.xml"/><Relationship Id="rId1" Type="http://schemas.openxmlformats.org/officeDocument/2006/relationships/chart" Target="../charts/chart291.xml"/><Relationship Id="rId6" Type="http://schemas.openxmlformats.org/officeDocument/2006/relationships/image" Target="../media/image1.png"/><Relationship Id="rId11" Type="http://schemas.openxmlformats.org/officeDocument/2006/relationships/chart" Target="../charts/chart300.xml"/><Relationship Id="rId5" Type="http://schemas.openxmlformats.org/officeDocument/2006/relationships/chart" Target="../charts/chart295.xml"/><Relationship Id="rId10" Type="http://schemas.openxmlformats.org/officeDocument/2006/relationships/chart" Target="../charts/chart299.xml"/><Relationship Id="rId4" Type="http://schemas.openxmlformats.org/officeDocument/2006/relationships/chart" Target="../charts/chart294.xml"/><Relationship Id="rId9" Type="http://schemas.openxmlformats.org/officeDocument/2006/relationships/chart" Target="../charts/chart298.xml"/></Relationships>
</file>

<file path=xl/drawings/_rels/drawing6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7.xml"/><Relationship Id="rId3" Type="http://schemas.openxmlformats.org/officeDocument/2006/relationships/chart" Target="../charts/chart303.xml"/><Relationship Id="rId7" Type="http://schemas.openxmlformats.org/officeDocument/2006/relationships/chart" Target="../charts/chart306.xml"/><Relationship Id="rId2" Type="http://schemas.openxmlformats.org/officeDocument/2006/relationships/chart" Target="../charts/chart302.xml"/><Relationship Id="rId1" Type="http://schemas.openxmlformats.org/officeDocument/2006/relationships/chart" Target="../charts/chart301.xml"/><Relationship Id="rId6" Type="http://schemas.openxmlformats.org/officeDocument/2006/relationships/image" Target="../media/image1.png"/><Relationship Id="rId11" Type="http://schemas.openxmlformats.org/officeDocument/2006/relationships/chart" Target="../charts/chart310.xml"/><Relationship Id="rId5" Type="http://schemas.openxmlformats.org/officeDocument/2006/relationships/chart" Target="../charts/chart305.xml"/><Relationship Id="rId10" Type="http://schemas.openxmlformats.org/officeDocument/2006/relationships/chart" Target="../charts/chart309.xml"/><Relationship Id="rId4" Type="http://schemas.openxmlformats.org/officeDocument/2006/relationships/chart" Target="../charts/chart304.xml"/><Relationship Id="rId9" Type="http://schemas.openxmlformats.org/officeDocument/2006/relationships/chart" Target="../charts/chart308.xml"/></Relationships>
</file>

<file path=xl/drawings/_rels/drawing6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7.xml"/><Relationship Id="rId3" Type="http://schemas.openxmlformats.org/officeDocument/2006/relationships/chart" Target="../charts/chart313.xml"/><Relationship Id="rId7" Type="http://schemas.openxmlformats.org/officeDocument/2006/relationships/chart" Target="../charts/chart316.xml"/><Relationship Id="rId2" Type="http://schemas.openxmlformats.org/officeDocument/2006/relationships/chart" Target="../charts/chart312.xml"/><Relationship Id="rId1" Type="http://schemas.openxmlformats.org/officeDocument/2006/relationships/chart" Target="../charts/chart311.xml"/><Relationship Id="rId6" Type="http://schemas.openxmlformats.org/officeDocument/2006/relationships/image" Target="../media/image1.png"/><Relationship Id="rId11" Type="http://schemas.openxmlformats.org/officeDocument/2006/relationships/chart" Target="../charts/chart320.xml"/><Relationship Id="rId5" Type="http://schemas.openxmlformats.org/officeDocument/2006/relationships/chart" Target="../charts/chart315.xml"/><Relationship Id="rId10" Type="http://schemas.openxmlformats.org/officeDocument/2006/relationships/chart" Target="../charts/chart319.xml"/><Relationship Id="rId4" Type="http://schemas.openxmlformats.org/officeDocument/2006/relationships/chart" Target="../charts/chart314.xml"/><Relationship Id="rId9" Type="http://schemas.openxmlformats.org/officeDocument/2006/relationships/chart" Target="../charts/chart318.xml"/></Relationships>
</file>

<file path=xl/drawings/_rels/drawing6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7.xml"/><Relationship Id="rId3" Type="http://schemas.openxmlformats.org/officeDocument/2006/relationships/chart" Target="../charts/chart323.xml"/><Relationship Id="rId7" Type="http://schemas.openxmlformats.org/officeDocument/2006/relationships/chart" Target="../charts/chart326.xml"/><Relationship Id="rId2" Type="http://schemas.openxmlformats.org/officeDocument/2006/relationships/chart" Target="../charts/chart322.xml"/><Relationship Id="rId1" Type="http://schemas.openxmlformats.org/officeDocument/2006/relationships/chart" Target="../charts/chart321.xml"/><Relationship Id="rId6" Type="http://schemas.openxmlformats.org/officeDocument/2006/relationships/image" Target="../media/image1.png"/><Relationship Id="rId11" Type="http://schemas.openxmlformats.org/officeDocument/2006/relationships/chart" Target="../charts/chart330.xml"/><Relationship Id="rId5" Type="http://schemas.openxmlformats.org/officeDocument/2006/relationships/chart" Target="../charts/chart325.xml"/><Relationship Id="rId10" Type="http://schemas.openxmlformats.org/officeDocument/2006/relationships/chart" Target="../charts/chart329.xml"/><Relationship Id="rId4" Type="http://schemas.openxmlformats.org/officeDocument/2006/relationships/chart" Target="../charts/chart324.xml"/><Relationship Id="rId9" Type="http://schemas.openxmlformats.org/officeDocument/2006/relationships/chart" Target="../charts/chart328.xml"/></Relationships>
</file>

<file path=xl/drawings/_rels/drawing6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7.xml"/><Relationship Id="rId3" Type="http://schemas.openxmlformats.org/officeDocument/2006/relationships/chart" Target="../charts/chart333.xml"/><Relationship Id="rId7" Type="http://schemas.openxmlformats.org/officeDocument/2006/relationships/chart" Target="../charts/chart336.xml"/><Relationship Id="rId2" Type="http://schemas.openxmlformats.org/officeDocument/2006/relationships/chart" Target="../charts/chart332.xml"/><Relationship Id="rId1" Type="http://schemas.openxmlformats.org/officeDocument/2006/relationships/chart" Target="../charts/chart331.xml"/><Relationship Id="rId6" Type="http://schemas.openxmlformats.org/officeDocument/2006/relationships/image" Target="../media/image1.png"/><Relationship Id="rId11" Type="http://schemas.openxmlformats.org/officeDocument/2006/relationships/chart" Target="../charts/chart340.xml"/><Relationship Id="rId5" Type="http://schemas.openxmlformats.org/officeDocument/2006/relationships/chart" Target="../charts/chart335.xml"/><Relationship Id="rId10" Type="http://schemas.openxmlformats.org/officeDocument/2006/relationships/chart" Target="../charts/chart339.xml"/><Relationship Id="rId4" Type="http://schemas.openxmlformats.org/officeDocument/2006/relationships/chart" Target="../charts/chart334.xml"/><Relationship Id="rId9" Type="http://schemas.openxmlformats.org/officeDocument/2006/relationships/chart" Target="../charts/chart338.xml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7.xml"/><Relationship Id="rId3" Type="http://schemas.openxmlformats.org/officeDocument/2006/relationships/chart" Target="../charts/chart343.xml"/><Relationship Id="rId7" Type="http://schemas.openxmlformats.org/officeDocument/2006/relationships/chart" Target="../charts/chart346.xml"/><Relationship Id="rId2" Type="http://schemas.openxmlformats.org/officeDocument/2006/relationships/chart" Target="../charts/chart342.xml"/><Relationship Id="rId1" Type="http://schemas.openxmlformats.org/officeDocument/2006/relationships/chart" Target="../charts/chart341.xml"/><Relationship Id="rId6" Type="http://schemas.openxmlformats.org/officeDocument/2006/relationships/image" Target="../media/image1.png"/><Relationship Id="rId11" Type="http://schemas.openxmlformats.org/officeDocument/2006/relationships/chart" Target="../charts/chart350.xml"/><Relationship Id="rId5" Type="http://schemas.openxmlformats.org/officeDocument/2006/relationships/chart" Target="../charts/chart345.xml"/><Relationship Id="rId10" Type="http://schemas.openxmlformats.org/officeDocument/2006/relationships/chart" Target="../charts/chart349.xml"/><Relationship Id="rId4" Type="http://schemas.openxmlformats.org/officeDocument/2006/relationships/chart" Target="../charts/chart344.xml"/><Relationship Id="rId9" Type="http://schemas.openxmlformats.org/officeDocument/2006/relationships/chart" Target="../charts/chart348.xml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7.xml"/><Relationship Id="rId3" Type="http://schemas.openxmlformats.org/officeDocument/2006/relationships/chart" Target="../charts/chart353.xml"/><Relationship Id="rId7" Type="http://schemas.openxmlformats.org/officeDocument/2006/relationships/chart" Target="../charts/chart356.xml"/><Relationship Id="rId2" Type="http://schemas.openxmlformats.org/officeDocument/2006/relationships/chart" Target="../charts/chart352.xml"/><Relationship Id="rId1" Type="http://schemas.openxmlformats.org/officeDocument/2006/relationships/chart" Target="../charts/chart351.xml"/><Relationship Id="rId6" Type="http://schemas.openxmlformats.org/officeDocument/2006/relationships/image" Target="../media/image1.png"/><Relationship Id="rId11" Type="http://schemas.openxmlformats.org/officeDocument/2006/relationships/chart" Target="../charts/chart360.xml"/><Relationship Id="rId5" Type="http://schemas.openxmlformats.org/officeDocument/2006/relationships/chart" Target="../charts/chart355.xml"/><Relationship Id="rId10" Type="http://schemas.openxmlformats.org/officeDocument/2006/relationships/chart" Target="../charts/chart359.xml"/><Relationship Id="rId4" Type="http://schemas.openxmlformats.org/officeDocument/2006/relationships/chart" Target="../charts/chart354.xml"/><Relationship Id="rId9" Type="http://schemas.openxmlformats.org/officeDocument/2006/relationships/chart" Target="../charts/chart358.xml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7.xml"/><Relationship Id="rId3" Type="http://schemas.openxmlformats.org/officeDocument/2006/relationships/chart" Target="../charts/chart363.xml"/><Relationship Id="rId7" Type="http://schemas.openxmlformats.org/officeDocument/2006/relationships/chart" Target="../charts/chart366.xml"/><Relationship Id="rId2" Type="http://schemas.openxmlformats.org/officeDocument/2006/relationships/chart" Target="../charts/chart362.xml"/><Relationship Id="rId1" Type="http://schemas.openxmlformats.org/officeDocument/2006/relationships/chart" Target="../charts/chart361.xml"/><Relationship Id="rId6" Type="http://schemas.openxmlformats.org/officeDocument/2006/relationships/image" Target="../media/image1.png"/><Relationship Id="rId11" Type="http://schemas.openxmlformats.org/officeDocument/2006/relationships/chart" Target="../charts/chart370.xml"/><Relationship Id="rId5" Type="http://schemas.openxmlformats.org/officeDocument/2006/relationships/chart" Target="../charts/chart365.xml"/><Relationship Id="rId10" Type="http://schemas.openxmlformats.org/officeDocument/2006/relationships/chart" Target="../charts/chart369.xml"/><Relationship Id="rId4" Type="http://schemas.openxmlformats.org/officeDocument/2006/relationships/chart" Target="../charts/chart364.xml"/><Relationship Id="rId9" Type="http://schemas.openxmlformats.org/officeDocument/2006/relationships/chart" Target="../charts/chart368.xml"/></Relationships>
</file>

<file path=xl/drawings/_rels/drawing7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7.xml"/><Relationship Id="rId3" Type="http://schemas.openxmlformats.org/officeDocument/2006/relationships/chart" Target="../charts/chart373.xml"/><Relationship Id="rId7" Type="http://schemas.openxmlformats.org/officeDocument/2006/relationships/chart" Target="../charts/chart376.xml"/><Relationship Id="rId2" Type="http://schemas.openxmlformats.org/officeDocument/2006/relationships/chart" Target="../charts/chart372.xml"/><Relationship Id="rId1" Type="http://schemas.openxmlformats.org/officeDocument/2006/relationships/chart" Target="../charts/chart371.xml"/><Relationship Id="rId6" Type="http://schemas.openxmlformats.org/officeDocument/2006/relationships/image" Target="../media/image1.png"/><Relationship Id="rId11" Type="http://schemas.openxmlformats.org/officeDocument/2006/relationships/chart" Target="../charts/chart380.xml"/><Relationship Id="rId5" Type="http://schemas.openxmlformats.org/officeDocument/2006/relationships/chart" Target="../charts/chart375.xml"/><Relationship Id="rId10" Type="http://schemas.openxmlformats.org/officeDocument/2006/relationships/chart" Target="../charts/chart379.xml"/><Relationship Id="rId4" Type="http://schemas.openxmlformats.org/officeDocument/2006/relationships/chart" Target="../charts/chart374.xml"/><Relationship Id="rId9" Type="http://schemas.openxmlformats.org/officeDocument/2006/relationships/chart" Target="../charts/chart378.xml"/></Relationships>
</file>

<file path=xl/drawings/_rels/drawing7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7.xml"/><Relationship Id="rId3" Type="http://schemas.openxmlformats.org/officeDocument/2006/relationships/chart" Target="../charts/chart383.xml"/><Relationship Id="rId7" Type="http://schemas.openxmlformats.org/officeDocument/2006/relationships/chart" Target="../charts/chart386.xml"/><Relationship Id="rId2" Type="http://schemas.openxmlformats.org/officeDocument/2006/relationships/chart" Target="../charts/chart382.xml"/><Relationship Id="rId1" Type="http://schemas.openxmlformats.org/officeDocument/2006/relationships/chart" Target="../charts/chart381.xml"/><Relationship Id="rId6" Type="http://schemas.openxmlformats.org/officeDocument/2006/relationships/image" Target="../media/image1.png"/><Relationship Id="rId11" Type="http://schemas.openxmlformats.org/officeDocument/2006/relationships/chart" Target="../charts/chart390.xml"/><Relationship Id="rId5" Type="http://schemas.openxmlformats.org/officeDocument/2006/relationships/chart" Target="../charts/chart385.xml"/><Relationship Id="rId10" Type="http://schemas.openxmlformats.org/officeDocument/2006/relationships/chart" Target="../charts/chart389.xml"/><Relationship Id="rId4" Type="http://schemas.openxmlformats.org/officeDocument/2006/relationships/chart" Target="../charts/chart384.xml"/><Relationship Id="rId9" Type="http://schemas.openxmlformats.org/officeDocument/2006/relationships/chart" Target="../charts/chart388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3" Type="http://schemas.openxmlformats.org/officeDocument/2006/relationships/chart" Target="../charts/chart33.xml"/><Relationship Id="rId7" Type="http://schemas.openxmlformats.org/officeDocument/2006/relationships/chart" Target="../charts/chart36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image" Target="../media/image1.png"/><Relationship Id="rId11" Type="http://schemas.openxmlformats.org/officeDocument/2006/relationships/chart" Target="../charts/chart40.xml"/><Relationship Id="rId5" Type="http://schemas.openxmlformats.org/officeDocument/2006/relationships/chart" Target="../charts/chart35.xml"/><Relationship Id="rId10" Type="http://schemas.openxmlformats.org/officeDocument/2006/relationships/chart" Target="../charts/chart39.xml"/><Relationship Id="rId4" Type="http://schemas.openxmlformats.org/officeDocument/2006/relationships/chart" Target="../charts/chart34.xml"/><Relationship Id="rId9" Type="http://schemas.openxmlformats.org/officeDocument/2006/relationships/chart" Target="../charts/chart38.xml"/></Relationships>
</file>

<file path=xl/drawings/_rels/drawing8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7.xml"/><Relationship Id="rId3" Type="http://schemas.openxmlformats.org/officeDocument/2006/relationships/chart" Target="../charts/chart393.xml"/><Relationship Id="rId7" Type="http://schemas.openxmlformats.org/officeDocument/2006/relationships/chart" Target="../charts/chart396.xml"/><Relationship Id="rId2" Type="http://schemas.openxmlformats.org/officeDocument/2006/relationships/chart" Target="../charts/chart392.xml"/><Relationship Id="rId1" Type="http://schemas.openxmlformats.org/officeDocument/2006/relationships/chart" Target="../charts/chart391.xml"/><Relationship Id="rId6" Type="http://schemas.openxmlformats.org/officeDocument/2006/relationships/image" Target="../media/image1.png"/><Relationship Id="rId11" Type="http://schemas.openxmlformats.org/officeDocument/2006/relationships/chart" Target="../charts/chart400.xml"/><Relationship Id="rId5" Type="http://schemas.openxmlformats.org/officeDocument/2006/relationships/chart" Target="../charts/chart395.xml"/><Relationship Id="rId10" Type="http://schemas.openxmlformats.org/officeDocument/2006/relationships/chart" Target="../charts/chart399.xml"/><Relationship Id="rId4" Type="http://schemas.openxmlformats.org/officeDocument/2006/relationships/chart" Target="../charts/chart394.xml"/><Relationship Id="rId9" Type="http://schemas.openxmlformats.org/officeDocument/2006/relationships/chart" Target="../charts/chart398.xml"/></Relationships>
</file>

<file path=xl/drawings/_rels/drawing8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7.xml"/><Relationship Id="rId3" Type="http://schemas.openxmlformats.org/officeDocument/2006/relationships/chart" Target="../charts/chart403.xml"/><Relationship Id="rId7" Type="http://schemas.openxmlformats.org/officeDocument/2006/relationships/chart" Target="../charts/chart406.xml"/><Relationship Id="rId2" Type="http://schemas.openxmlformats.org/officeDocument/2006/relationships/chart" Target="../charts/chart402.xml"/><Relationship Id="rId1" Type="http://schemas.openxmlformats.org/officeDocument/2006/relationships/chart" Target="../charts/chart401.xml"/><Relationship Id="rId6" Type="http://schemas.openxmlformats.org/officeDocument/2006/relationships/image" Target="../media/image1.png"/><Relationship Id="rId11" Type="http://schemas.openxmlformats.org/officeDocument/2006/relationships/chart" Target="../charts/chart410.xml"/><Relationship Id="rId5" Type="http://schemas.openxmlformats.org/officeDocument/2006/relationships/chart" Target="../charts/chart405.xml"/><Relationship Id="rId10" Type="http://schemas.openxmlformats.org/officeDocument/2006/relationships/chart" Target="../charts/chart409.xml"/><Relationship Id="rId4" Type="http://schemas.openxmlformats.org/officeDocument/2006/relationships/chart" Target="../charts/chart404.xml"/><Relationship Id="rId9" Type="http://schemas.openxmlformats.org/officeDocument/2006/relationships/chart" Target="../charts/chart408.xml"/></Relationships>
</file>

<file path=xl/drawings/_rels/drawing8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7.xml"/><Relationship Id="rId3" Type="http://schemas.openxmlformats.org/officeDocument/2006/relationships/chart" Target="../charts/chart413.xml"/><Relationship Id="rId7" Type="http://schemas.openxmlformats.org/officeDocument/2006/relationships/chart" Target="../charts/chart416.xml"/><Relationship Id="rId2" Type="http://schemas.openxmlformats.org/officeDocument/2006/relationships/chart" Target="../charts/chart412.xml"/><Relationship Id="rId1" Type="http://schemas.openxmlformats.org/officeDocument/2006/relationships/chart" Target="../charts/chart411.xml"/><Relationship Id="rId6" Type="http://schemas.openxmlformats.org/officeDocument/2006/relationships/image" Target="../media/image1.png"/><Relationship Id="rId11" Type="http://schemas.openxmlformats.org/officeDocument/2006/relationships/chart" Target="../charts/chart420.xml"/><Relationship Id="rId5" Type="http://schemas.openxmlformats.org/officeDocument/2006/relationships/chart" Target="../charts/chart415.xml"/><Relationship Id="rId10" Type="http://schemas.openxmlformats.org/officeDocument/2006/relationships/chart" Target="../charts/chart419.xml"/><Relationship Id="rId4" Type="http://schemas.openxmlformats.org/officeDocument/2006/relationships/chart" Target="../charts/chart414.xml"/><Relationship Id="rId9" Type="http://schemas.openxmlformats.org/officeDocument/2006/relationships/chart" Target="../charts/chart418.xml"/></Relationships>
</file>

<file path=xl/drawings/_rels/drawing8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7.xml"/><Relationship Id="rId3" Type="http://schemas.openxmlformats.org/officeDocument/2006/relationships/chart" Target="../charts/chart423.xml"/><Relationship Id="rId7" Type="http://schemas.openxmlformats.org/officeDocument/2006/relationships/chart" Target="../charts/chart426.xml"/><Relationship Id="rId2" Type="http://schemas.openxmlformats.org/officeDocument/2006/relationships/chart" Target="../charts/chart422.xml"/><Relationship Id="rId1" Type="http://schemas.openxmlformats.org/officeDocument/2006/relationships/chart" Target="../charts/chart421.xml"/><Relationship Id="rId6" Type="http://schemas.openxmlformats.org/officeDocument/2006/relationships/image" Target="../media/image1.png"/><Relationship Id="rId11" Type="http://schemas.openxmlformats.org/officeDocument/2006/relationships/chart" Target="../charts/chart430.xml"/><Relationship Id="rId5" Type="http://schemas.openxmlformats.org/officeDocument/2006/relationships/chart" Target="../charts/chart425.xml"/><Relationship Id="rId10" Type="http://schemas.openxmlformats.org/officeDocument/2006/relationships/chart" Target="../charts/chart429.xml"/><Relationship Id="rId4" Type="http://schemas.openxmlformats.org/officeDocument/2006/relationships/chart" Target="../charts/chart424.xml"/><Relationship Id="rId9" Type="http://schemas.openxmlformats.org/officeDocument/2006/relationships/chart" Target="../charts/chart428.xml"/></Relationships>
</file>

<file path=xl/drawings/_rels/drawing8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7.xml"/><Relationship Id="rId3" Type="http://schemas.openxmlformats.org/officeDocument/2006/relationships/chart" Target="../charts/chart433.xml"/><Relationship Id="rId7" Type="http://schemas.openxmlformats.org/officeDocument/2006/relationships/chart" Target="../charts/chart436.xml"/><Relationship Id="rId2" Type="http://schemas.openxmlformats.org/officeDocument/2006/relationships/chart" Target="../charts/chart432.xml"/><Relationship Id="rId1" Type="http://schemas.openxmlformats.org/officeDocument/2006/relationships/chart" Target="../charts/chart431.xml"/><Relationship Id="rId6" Type="http://schemas.openxmlformats.org/officeDocument/2006/relationships/image" Target="../media/image1.png"/><Relationship Id="rId11" Type="http://schemas.openxmlformats.org/officeDocument/2006/relationships/chart" Target="../charts/chart440.xml"/><Relationship Id="rId5" Type="http://schemas.openxmlformats.org/officeDocument/2006/relationships/chart" Target="../charts/chart435.xml"/><Relationship Id="rId10" Type="http://schemas.openxmlformats.org/officeDocument/2006/relationships/chart" Target="../charts/chart439.xml"/><Relationship Id="rId4" Type="http://schemas.openxmlformats.org/officeDocument/2006/relationships/chart" Target="../charts/chart434.xml"/><Relationship Id="rId9" Type="http://schemas.openxmlformats.org/officeDocument/2006/relationships/chart" Target="../charts/chart438.xml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7.xml"/><Relationship Id="rId3" Type="http://schemas.openxmlformats.org/officeDocument/2006/relationships/chart" Target="../charts/chart443.xml"/><Relationship Id="rId7" Type="http://schemas.openxmlformats.org/officeDocument/2006/relationships/chart" Target="../charts/chart446.xml"/><Relationship Id="rId2" Type="http://schemas.openxmlformats.org/officeDocument/2006/relationships/chart" Target="../charts/chart442.xml"/><Relationship Id="rId1" Type="http://schemas.openxmlformats.org/officeDocument/2006/relationships/chart" Target="../charts/chart441.xml"/><Relationship Id="rId6" Type="http://schemas.openxmlformats.org/officeDocument/2006/relationships/image" Target="../media/image1.png"/><Relationship Id="rId11" Type="http://schemas.openxmlformats.org/officeDocument/2006/relationships/chart" Target="../charts/chart450.xml"/><Relationship Id="rId5" Type="http://schemas.openxmlformats.org/officeDocument/2006/relationships/chart" Target="../charts/chart445.xml"/><Relationship Id="rId10" Type="http://schemas.openxmlformats.org/officeDocument/2006/relationships/chart" Target="../charts/chart449.xml"/><Relationship Id="rId4" Type="http://schemas.openxmlformats.org/officeDocument/2006/relationships/chart" Target="../charts/chart444.xml"/><Relationship Id="rId9" Type="http://schemas.openxmlformats.org/officeDocument/2006/relationships/chart" Target="../charts/chart448.xml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7.xml"/><Relationship Id="rId3" Type="http://schemas.openxmlformats.org/officeDocument/2006/relationships/chart" Target="../charts/chart453.xml"/><Relationship Id="rId7" Type="http://schemas.openxmlformats.org/officeDocument/2006/relationships/chart" Target="../charts/chart456.xml"/><Relationship Id="rId2" Type="http://schemas.openxmlformats.org/officeDocument/2006/relationships/chart" Target="../charts/chart452.xml"/><Relationship Id="rId1" Type="http://schemas.openxmlformats.org/officeDocument/2006/relationships/chart" Target="../charts/chart451.xml"/><Relationship Id="rId6" Type="http://schemas.openxmlformats.org/officeDocument/2006/relationships/image" Target="../media/image1.png"/><Relationship Id="rId11" Type="http://schemas.openxmlformats.org/officeDocument/2006/relationships/chart" Target="../charts/chart460.xml"/><Relationship Id="rId5" Type="http://schemas.openxmlformats.org/officeDocument/2006/relationships/chart" Target="../charts/chart455.xml"/><Relationship Id="rId10" Type="http://schemas.openxmlformats.org/officeDocument/2006/relationships/chart" Target="../charts/chart459.xml"/><Relationship Id="rId4" Type="http://schemas.openxmlformats.org/officeDocument/2006/relationships/chart" Target="../charts/chart454.xml"/><Relationship Id="rId9" Type="http://schemas.openxmlformats.org/officeDocument/2006/relationships/chart" Target="../charts/chart458.xml"/></Relationships>
</file>

<file path=xl/drawings/_rels/drawing9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7.xml"/><Relationship Id="rId3" Type="http://schemas.openxmlformats.org/officeDocument/2006/relationships/chart" Target="../charts/chart463.xml"/><Relationship Id="rId7" Type="http://schemas.openxmlformats.org/officeDocument/2006/relationships/chart" Target="../charts/chart466.xml"/><Relationship Id="rId2" Type="http://schemas.openxmlformats.org/officeDocument/2006/relationships/chart" Target="../charts/chart462.xml"/><Relationship Id="rId1" Type="http://schemas.openxmlformats.org/officeDocument/2006/relationships/chart" Target="../charts/chart461.xml"/><Relationship Id="rId6" Type="http://schemas.openxmlformats.org/officeDocument/2006/relationships/image" Target="../media/image1.png"/><Relationship Id="rId11" Type="http://schemas.openxmlformats.org/officeDocument/2006/relationships/chart" Target="../charts/chart470.xml"/><Relationship Id="rId5" Type="http://schemas.openxmlformats.org/officeDocument/2006/relationships/chart" Target="../charts/chart465.xml"/><Relationship Id="rId10" Type="http://schemas.openxmlformats.org/officeDocument/2006/relationships/chart" Target="../charts/chart469.xml"/><Relationship Id="rId4" Type="http://schemas.openxmlformats.org/officeDocument/2006/relationships/chart" Target="../charts/chart464.xml"/><Relationship Id="rId9" Type="http://schemas.openxmlformats.org/officeDocument/2006/relationships/chart" Target="../charts/chart468.xml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7.xml"/><Relationship Id="rId3" Type="http://schemas.openxmlformats.org/officeDocument/2006/relationships/chart" Target="../charts/chart473.xml"/><Relationship Id="rId7" Type="http://schemas.openxmlformats.org/officeDocument/2006/relationships/chart" Target="../charts/chart476.xml"/><Relationship Id="rId2" Type="http://schemas.openxmlformats.org/officeDocument/2006/relationships/chart" Target="../charts/chart472.xml"/><Relationship Id="rId1" Type="http://schemas.openxmlformats.org/officeDocument/2006/relationships/chart" Target="../charts/chart471.xml"/><Relationship Id="rId6" Type="http://schemas.openxmlformats.org/officeDocument/2006/relationships/image" Target="../media/image1.png"/><Relationship Id="rId11" Type="http://schemas.openxmlformats.org/officeDocument/2006/relationships/chart" Target="../charts/chart480.xml"/><Relationship Id="rId5" Type="http://schemas.openxmlformats.org/officeDocument/2006/relationships/chart" Target="../charts/chart475.xml"/><Relationship Id="rId10" Type="http://schemas.openxmlformats.org/officeDocument/2006/relationships/chart" Target="../charts/chart479.xml"/><Relationship Id="rId4" Type="http://schemas.openxmlformats.org/officeDocument/2006/relationships/chart" Target="../charts/chart474.xml"/><Relationship Id="rId9" Type="http://schemas.openxmlformats.org/officeDocument/2006/relationships/chart" Target="../charts/chart478.xml"/></Relationships>
</file>

<file path=xl/drawings/_rels/drawing9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7.xml"/><Relationship Id="rId3" Type="http://schemas.openxmlformats.org/officeDocument/2006/relationships/chart" Target="../charts/chart483.xml"/><Relationship Id="rId7" Type="http://schemas.openxmlformats.org/officeDocument/2006/relationships/chart" Target="../charts/chart486.xml"/><Relationship Id="rId2" Type="http://schemas.openxmlformats.org/officeDocument/2006/relationships/chart" Target="../charts/chart482.xml"/><Relationship Id="rId1" Type="http://schemas.openxmlformats.org/officeDocument/2006/relationships/chart" Target="../charts/chart481.xml"/><Relationship Id="rId6" Type="http://schemas.openxmlformats.org/officeDocument/2006/relationships/image" Target="../media/image1.png"/><Relationship Id="rId11" Type="http://schemas.openxmlformats.org/officeDocument/2006/relationships/chart" Target="../charts/chart490.xml"/><Relationship Id="rId5" Type="http://schemas.openxmlformats.org/officeDocument/2006/relationships/chart" Target="../charts/chart485.xml"/><Relationship Id="rId10" Type="http://schemas.openxmlformats.org/officeDocument/2006/relationships/chart" Target="../charts/chart489.xml"/><Relationship Id="rId4" Type="http://schemas.openxmlformats.org/officeDocument/2006/relationships/chart" Target="../charts/chart484.xml"/><Relationship Id="rId9" Type="http://schemas.openxmlformats.org/officeDocument/2006/relationships/chart" Target="../charts/chart48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323850</xdr:colOff>
      <xdr:row>0</xdr:row>
      <xdr:rowOff>723900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BB446B-4616-4E6E-91D5-CE434AB1E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CD1651C-AB76-45B3-BC3A-166EA21B3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85AD3C9-8A14-4EE3-8F9B-EBC35CEF84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751869A-E172-4569-B0FB-CB955DA66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0206F4A-7FB5-4915-8B91-A8E4C7A0F6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150C787-5D02-4E6C-A7E7-8CC6CE8C0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92159AB-3CCE-40A2-8506-68C023862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A95DBE6-37A9-41D1-99AD-75AED80BCA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6DFE4F7-A1F0-4867-BE4C-7412BDB5B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D40FC26-9773-4A51-9E0F-618145C19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87DFC10-A42A-43ED-BDEB-020945438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206ECA4-3E81-4199-997E-BD300DD990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15745F6-2D13-4115-8F7F-3125EE96D7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5FE51D3-F688-4B30-B8E5-A8923384A2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FDDFD8C-A81E-4DD6-A6A5-5AE8396583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727B28B-BD5E-460D-890D-A8F996C5D6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C91D38E-5DA1-429E-AA0F-10185B92F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934BE2A-56A0-4D27-BF10-2B082DD90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E2FCD16-8123-4584-891E-6BAADF1D53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B646D56-A292-451A-BE8F-CF8E48ABF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FA82F12-A782-45C4-A6FB-E29CDD656C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7AA4782-0375-4640-8A60-E5948F8CE8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2AD7D93-71CF-4281-BCA2-27529A7351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C728734-90F0-4CD5-A332-7E388A23DA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B34D4CE-61BE-42AC-B753-AFC05A22C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A255DA4-9FBB-4440-B11E-FDCD801B39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E76B8C4-240E-4706-A723-218DC1E83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0368CD8-42DE-435E-9974-E25CCE3A01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BBD077E-1382-489A-A283-15ADC9336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C0C6F65-82B3-4BE8-83B8-30B7E86657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87C1AC-3D3B-4977-8B55-5A5DE8BE52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1FC64F9-0425-4033-A229-68CF1EE04C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F241A4E-881A-4336-A862-90B6F0FC5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C126DD5-0F50-463C-819A-7C63A9253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CF0316F-B635-4521-A6FC-A0138BBEF5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881042-D278-4526-8B9F-3D0D4A8E41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E26A14A-D4BA-49EB-AF24-8463396A9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5A8871C-FA9B-46E7-BB58-211DA0A9F8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2EE1871-BA72-49AF-9F96-42E5BEDE27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1DB42E1-41BD-4B91-BF31-474E8E303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239B29A-E89B-4B5F-B14C-EDF6E32A24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17B31C0-160C-4AE3-976D-2FD9EC97B5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36C6DD4-5616-40F7-9207-6B747C3DBE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E175D25-B520-4744-B31E-3EA4C7F81F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FC6A1A5-FEE9-4411-8580-C675F28E46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84D93C0-1A13-40BE-8F6F-162C36BBC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1C0B0A7-9000-445D-9381-4F03012768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E6F9CEF-89D5-4560-B877-6DD31A430C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FA47433-5E35-4A1C-9C96-ACA3CC7D2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318F3EB-2DF7-48A3-896B-50562E173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392398B-6E88-435D-9FDB-21239F8B1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0700056-3159-4880-8177-FF8F8249A0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4BF69D4-F11B-4544-860E-517EF39E1D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D8275EF-9D9A-4F22-A9C1-620FDEBA0E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A8779BB-9FFA-435E-BF59-EB915A1FA3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DADFAA9-8556-493C-85BC-20E891793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1F43A03-F666-4247-AEE3-BC155D995C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2D8BE9B-9034-4259-A6AF-B806FB8892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5E75380-DB74-40BA-A6F6-90036A0FD1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E320C54-37ED-4A0C-A2D7-D4729ACE7B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38B36F5-ED07-40CB-A287-EC4D3CFAB9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B9D458B-20EC-45A4-8145-8DFD8FEC8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44C8536-C861-4D94-B100-A874B07670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F1DEA29-0B8B-4F17-9D38-772DD57D93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CEC824F-FFDB-43B7-B583-087DF4A8DA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47AAA3B-8812-4607-A754-46A83ADB2E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39663CE-BE4E-4064-846A-3D1C96DA4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72ED46C-E322-4EDB-80F5-274EB826AF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DBCD7BC-D3CC-40DC-9E73-D501259674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C383EEC-DE1D-456C-A04E-6BB8D4F593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711136B-CBB9-4DE1-8F3B-351E2D0326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C211A5E-55E4-4CC1-972E-4E3092A819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125F48B-961D-4D85-8E9B-2AB149CEF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50D3CE1-7F92-402F-9784-F1B01BF58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85B6D9D-963E-4A7D-8BC1-77803E9A8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251B07B-D179-4F72-9BB1-A7AE67A1A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9BD2768-AE31-4807-890E-73D000F564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D9DF272-2E5B-4036-9241-5A5E7484AD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18EAFDB-1550-4212-8D39-7D61ADDBD9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9B313BA-718B-4362-93DC-D4829E349C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F5CD2A4-5297-4A62-B26B-CEDECEAB22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7F35EC7-8F45-4220-AA68-805A10DD34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B5F4D27-0CE1-4FC2-BFC3-821836145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C42E373-5702-4A02-B4C4-28E3BCCB2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CC13F37-2E7E-4040-BEF4-5D706B1FD2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684E55E-2CBE-47DF-8ED9-297563BCFF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BED987A-9B90-43CB-9765-211DDF176D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1A984F6-2674-4503-B98F-E68D6F237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540A3B7-0BAB-43B8-A175-B7AB92FF4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C8E627D-43A7-4AF7-9EA9-630D07879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3E05ECA-36E1-44CF-88B9-4D774ECC31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8A67432-6A1C-42E0-ADE7-4FBC1C2715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AC5DBFD-6EB0-47D6-BA2E-5AEBCACBC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1B7B8DC-6666-4642-84BE-258B6DDDD8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1C3280F-831C-4D70-85E4-F0706CAA4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2A56037-07EF-43CD-9716-5EAEEC34D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2930E71-00DD-4F87-BDDE-95453FD0A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CE1FC65-5838-4BA0-B0E1-6A6123EB2E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7E47DAF-84B3-4B73-A4FA-81C06405F0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D28D3AF-DD1B-4D46-85CE-209C2864F8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BD7F3F4-3851-4235-A609-3D82A22342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D6E37C0-B39B-489D-9E41-594BB6439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A764D20-5AF7-4F90-A5DC-38CD585B8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871C5D7-4891-4901-AFE6-A0F6783889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578D6A3-9DB0-4042-827A-47B33649B7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F5A151B-AA3A-4731-9F2B-E6AECEB50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5D6AC72-9EEA-43F9-B5EA-AED46BB16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48554AB-BE67-419C-A00E-88CAB90ED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4564894-0258-4F61-8F24-FC9E19076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46AA33E-3A77-4041-B48C-EC644ADF4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A1870A9-A802-40A6-8B51-71A0982E53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672A8CB-4ADB-44D5-AD81-CE36E137B5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4DF8531-A9F3-4F83-9ED1-6944AD9067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F9CA6AA-18BB-4FE6-839A-85DEF27663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7579B9E-EDB2-4E00-AD85-5DF1610F93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C726EED-F37A-44F6-8144-653C58211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8DDD9B2-E221-450E-A5D2-972572D50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B798C7C-1A5E-4999-B470-2F547751BB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522B438-3503-41CE-A719-6DE847CF4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38C3FFA-2A73-4D55-8F91-32EEBCF785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2EFE265-A834-4D50-938C-F74220E099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EEE7294-02E8-4042-BBC2-2BBEB34C70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7FE1A46-5B17-4DE6-BA8F-89727CACFA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57A147C-564E-4A7A-886A-A6739CD69C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E148C28-605F-4F7F-8061-AA53BEDEC3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0DE5EAE-A756-43C4-9D1A-3C850895D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EA2C2DE-541E-4F05-B197-17BC94A613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2F17FC5-91E0-4647-8AAB-DC55125D5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1558502-D0F9-4E08-A353-E4CC90C2BB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4FFF528-75A5-4449-9E8F-0318285466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DC7C2D0-E903-47F9-A985-984464546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6558AD9-9372-47A7-8812-AD81D2A20B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1FF7C7D-9F4D-42A9-9A0B-9F54EE735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FA5336-C504-4791-BFF2-92BC83C5E1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0A3A50A-7788-469E-94D1-05D0F366B2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4D4411F-1840-4AAB-A0CD-864C777DF2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6FB543A-3105-4FAF-BC00-AFA193B7B2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7D7A3D1-F2DC-4579-A9B8-7EEED8108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A243CDC-4F90-44BD-8F57-3D8AC0A45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98E8A5D-1B10-4DF2-BD06-1D937DB55D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BFD9E69-9767-4186-A85B-C781897EE1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0C3CCA7-075D-438B-9CDE-AAEEBD59C3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5409EDC-BC7A-402F-9A19-3592B3B859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3B0FDBC-21C3-4E6D-B15E-B2E9BA1885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E0B1161-9B3B-4E7D-8E42-C9BD9FAF7C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242AC29-F21D-48ED-8CFE-FE308453E2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FE3F692-EAB8-4F92-9A17-BDC7D34218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F7005A2-D38C-40F2-9D53-87938EEFBD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7E880C4-C978-4F99-9718-2ABBA2C33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B3B55BF-C06D-4EBB-BB71-030260FF4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5407E69-AC3A-4D52-8015-041472E77F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E0726C1-30A6-4505-A37C-77C0EE2D9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F91349D-8CCB-4657-A5DD-4BCCD05C74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71B96C7-5220-4128-92D5-9F9B51815E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D898426-88B2-4510-834A-D3719F39DB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E2A36A7-1ED6-4A94-8642-EC1F39A30A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EFA3E62-DE73-447B-87AA-8FBA9360F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4D083D0-6DF2-4E81-93E7-BD8E508DDE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BAA484B-60D8-4CE8-B890-ED23D23EE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84C907D-ED43-4893-8856-697F9D8549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4E2C92C-07E8-478A-B205-99C3A1A35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CEEDB13-8F42-40AE-899F-1971CCF57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675288F-FBA1-41F8-878B-521C625ED1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52D57F5-D85C-45FD-882A-14E9A5ADB7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F032FFE-660D-454B-8A25-D0709C3081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78398B8-3B51-45AB-9FA5-2E2A6C991F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764E529-7E7E-4E88-A418-3C368E6022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2CBF9B9-8A68-45BF-81AD-FA85534CF4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1078E92-AF5A-47F7-82A9-2E22079B1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25FFF74-F7F4-4E60-AA30-24AFBF34E7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24EAF46-999F-469E-891E-A3BA7BE652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2CB86AD-A42D-4154-8EB5-1EEED1B44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8F93D85-8588-4B3B-9E45-96B077C2A2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FBE1820-9175-483C-A6E4-B2DC679EE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AA0F795-DBF5-44F1-803B-CF20BCA9FD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43C4E9C-46D5-4498-952E-3DBD887BC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C5D20E1-43F6-4D9F-8FD5-96FBFA5E5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B238C53-0B38-470B-82FC-5BCE12B2B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AF7278F-E447-4869-9FAD-67DA3279C3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0EE7AB8-E11D-4B78-89D1-C9F812AD93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49EAC98-BE24-436F-925D-7BA7E4FB90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A5B595D-5C01-4861-BDB7-666641E5C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7B53AF1-11B5-4267-B70B-D812897EF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90CEC8F-B4DF-4864-A84B-3D21E54108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E163127-3270-4D9F-959A-C08632EC98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F5996C2-B5BA-4797-A086-612D97A90F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DD178DA-D531-4318-91C8-9BE1B141F5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0D37A74-F6CD-4354-8DB3-A4F2DC97AD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9BD9351-96B0-4F20-BA1F-75127AD810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039C181-2AE7-4AD7-9815-26BD79614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C9C7E77-4F41-4AF7-8DE4-17646D6F03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4DE6B0B-F1FB-426D-B654-4AC97F6746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E75BAE8-5C3D-4F99-AADE-3C6E709B0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F98157F-BE18-427D-BEF8-B841DAB10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81DEEA4-4800-4821-AC18-15E258194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06EADD1-2E75-4D43-8680-ECE6F5549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96FC86B-E463-4DC9-953C-9BB8B435C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F7FE7FA-5F31-42A4-89C0-6F6D5A743A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3D15BB1-6493-45CC-A24B-01B64F3A1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7281A8F-982A-4B39-99D1-65501955CE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4706894-9DBD-47C1-8B0E-70C7968D14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DBAAC90-29E0-40EA-94B1-4D6B8DF929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4D7A98E-A6BA-40D4-96C9-C0B4FCCDD4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3B79AA4-477F-4658-B99F-4265669AC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8FD3118-C8E7-43FA-98A2-80A367C90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1BD48D0-3903-4904-A673-1F7726D41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9A32457-09EA-4BE2-89FF-BB87674D6F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2407BBE-E3B4-41A9-88DA-2BE75751E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7211291-7D36-4DAE-89B4-A7F1316195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28DA619-6364-4219-B0A3-D51B2F39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32A296C-E776-4708-B732-FC6A12FBB4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F8CBC8D-5051-4BA8-BF86-E12375DA7D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36A66E4-A484-4651-9D3E-34208134AC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59FE919-6693-451B-A2B6-14BE9F0429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7412C80-37ED-4172-A242-4FD79574B9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328F120-F93E-4E23-BF2E-300832C5E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989C2DB-369E-4847-944F-A9AB77B0A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49B3D83-EDE9-4AA6-9A19-FDB9DE85CF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5C49420-596B-4AFE-BE8C-1C31EE9391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5857D50-02DB-48C2-8B82-83A7BE259E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F3C8882-1D41-42B0-A776-322F50208B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44D4B19-3D2F-48FF-9658-B09B767972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3012058-60FE-4EDF-9B6F-828F6021E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7977C32-AE6B-4817-B8AB-EADB2DC0AD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DC9C4D7-FDE2-48F2-B92D-4231CC1EE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6AC2953-49B0-40BC-A5FA-19845F59C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1E45085-3CD0-4AE3-AB8F-A9E702C5E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985C78B-C45C-4F9C-AE06-B9FCE6FB6D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6A05BA5-AB6F-45D3-B0BA-DFD566EB8C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D4FCF1F-A3DF-4811-80D6-1B288E507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5B51338-4DE7-4707-8BE5-E7A4E598D0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11D845A-FA16-4CAB-8FB3-738AABBD45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283B011-BB02-4634-9419-2B1FFA2A9A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8B9E539-C3D8-4CAA-BE7F-B8974BE49F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212C80C-036D-4BBA-98F9-472FF885EA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79F40CA-48FB-4BE1-AAE6-09CADEB4DE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2FD4F10-76D6-46DB-AF70-E136D90834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CBDA370-4429-4299-B189-034E066F9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AC2AE87-8228-40F1-A1AF-EA55ADF98F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7B609D5-540B-4245-B42B-0781988108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065E454-6E4A-405E-BF68-E680620DD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589C6F2-E9F9-4C54-A8E2-4A45B49B3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564FC37-B2CD-499C-A609-37F803E59B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F8ED2B2-F764-4AA7-AE2D-39333D515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C3747FD-BDF2-44D9-8BEA-F2D91AD687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01D1446-ABCB-44B9-8B26-01D6A9BD1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9742248-9052-4771-99B0-2D8353BDAA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2641CD2-F651-43C1-B74B-CF17C6E430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013FD50-D622-41CA-B868-EE457799D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A95ED60-D620-4838-BBF0-AE36426BA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E69738E-484C-4452-8AD0-24B8D932F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43143C7-340A-4385-9E61-BAC5850A9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671CF5A-5023-407F-9B03-C210B4AE80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830390B-0252-476D-B971-1404AA048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D999280-C8E5-497E-9EC2-C7BA29424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A2D31E7-119E-4BFF-8835-37D555700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F620B37-C5E0-4D82-A540-0AD3E54267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320F819-C90F-4110-8B40-7749737D33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C3A25D9-B39A-4CCC-8A29-1887FC72CC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1506DD6-10F7-4C66-B14D-0B9A7E184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3EDD2D3-99E3-4616-B3A8-BDA23AAC3A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2C256E3-3915-4040-A627-E55A4459EF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CE37E4E-268F-4A56-AD84-5EE32BB83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BA8F589-6176-4110-84DB-AB37F8142B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8973C47-D7F3-4CD7-AED5-2EBBBAFB47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DE2704-6BF3-4E7F-AA85-B26B78D974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7DE1ABF-819C-4321-9711-165C94002B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88AED0B-61FC-4E46-A2F9-99AE755054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7C618AE-C10D-42D4-988D-0F16EF3820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281B57F-0C9D-4213-A212-77A86FCD3E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0306F4A-8045-4AC3-8365-74EE839AC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1CA6083-11A4-4117-86BB-8F160C075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D03BF60-42FB-44D0-A3BE-A4B799C90D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D07C27A-EC22-4D13-A817-4C8D61CE0A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605DA29-17E2-43F3-A0A3-4A47E65721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D7C715D-2BF9-47F7-9D5D-DF5AAFF7FF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E292AE7-289C-482D-ACE1-1724DC77D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2E76E16-E53F-4BD3-B8FB-E93E43E15C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5C9D3E-EE10-4434-AF85-292B7FAEE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207E542-F118-4BDA-AB5B-13D8D268AE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B62670E-E09B-4D7C-8629-C3C3259533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0EEC397-9440-44C7-AD4D-EEBA85060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05BC502-5008-4E1A-980A-62938BB002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46E08B0-9A7B-4E6A-A276-C10240C28E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81FFF83-D267-440B-BA16-27B47D4467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B933285-E88C-4167-878C-2276CE76E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AD813BA-42EF-4FC7-96B2-4BA694FE54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20DFD2E-D3B1-46CA-9224-32703DBA0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78D945A-097C-4BC3-B177-D195D5D80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FAF9858-9F62-4BC4-B13F-2A0E1D361C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828BEF-BA92-45EB-85A4-9AB98BB8A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696A2A0-D289-4849-95B0-BA42AB4F57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8630C91-9E47-4A5E-B2BF-B65055CED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588C9B8-AF84-4032-84F1-DAD0586385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67F4831-4753-493D-8413-4CEF26A0B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8C244E9-10FC-46D7-B6B2-F056B29425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1F3BA02-66E8-4053-AE68-4E9EDAE014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1881428-AB28-4CD0-BEA4-44485BCF1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77FEACD-4383-447C-B18A-42C8B32AD1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36F2794-EB62-400C-B2CB-6BAE39A61E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B08A71E-9FBE-459D-BF45-7F397A925E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36CDC9A-5237-43B5-8E87-3B66E315F4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BF2A959-011F-418A-92CE-98815FABEB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98C2494-D795-4F4F-9778-BA7393C5C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F211328-33C7-4C15-AD03-A076076C2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E77E031-4430-4DA9-88B4-994BDE8E0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B284F10-50F0-4FF0-9BDD-34F71DD143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A9E583F-AFEC-4103-91EB-B2117517D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0E03D18-3173-49B9-A72F-E32D2FAE37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EA617B4-2925-4FFA-8678-02A073CC7E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806EF13-D9FF-41C8-AA8E-A7476DF7F1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23FCFA6-BB61-4704-9F81-09B93CCF8E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2E2DB86-B9C2-4304-817C-9F961AD60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6F76666-DFA5-46CB-B323-00B1AB207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74060D9-D616-4035-9669-B69227DA6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D03A0C3-FC33-49C6-A100-4082F2007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9B036FF-3589-4237-8ED2-80ABDD558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5C6B530-3C5A-4590-9F6E-1D7A065389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FCF030D-9438-4262-A0D5-0306FE3F5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2220C97-A79D-4205-AC4D-019BE6F51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9914448-F5A7-40DC-A19D-526E7E5C7C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EA4D4FB-96A0-488E-B5A4-D2924E2152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FE33D4F-3C81-426B-A4E7-7C1AA6C2C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F4B2AFE-2CD8-47AE-831E-7E902C5067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C3760F7-55F3-4FA1-B275-0315CCEB93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7CF687C-E773-43F9-B773-52A3C4C5B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340BCFF-C235-4B6A-B516-984CD6D7D6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59B7ECC-0170-4889-A08F-1E08267FA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75C3F50-3E0B-4BF5-BF26-75AAD5B81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856D3F6-7292-45FA-92CA-2189794364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3E4B3B7-166A-4D5D-B302-BCF3F76CA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89D4FF2-7361-46C1-B7E0-2255CA6BFA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1C480FD-B7AD-4CA7-837A-6E448FD5E3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4EFFA9E-9FF0-4F92-A48E-BCD953B404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7AA1D2F-6B88-4D0E-8848-B494B0DEF5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21CD32B-A849-44B7-8928-46ACC74ADF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A17E8F6-8692-4FFB-80F3-776ECFDF2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4E74025-B9A6-40FC-9311-8EADB9FB64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5D0C9DF-F81E-4C83-A969-034338AB70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7FA6B8C-013F-4F52-9735-6F8E8F6790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E5BF9BC-5021-4333-8B48-19F079EB4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F2531C7-2974-44A7-9FA5-85181923A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51E5C9E-EC6F-4C6F-9B71-D9F28EFA8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FA8C028-8E8A-4591-BCA8-D736C9E99B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51432BC-80A3-43F8-9664-AAB1A9A27E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C971C62-2D01-46B3-B15A-0AD7D49917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2236837-D75D-4964-9B52-37B966723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366640E-2C3A-4BB5-912D-7D604C427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C064FA2-72C6-4FE0-8956-B3A3571274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73307CC-4C55-489D-8DAF-CE511EE8A5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D7AFF62-1B35-4180-BA92-9C8B63672A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CCF2157-C5B2-4331-A02B-C2E1539D05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CA89A68-3CD2-496B-929F-ABAF73A32E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6536F72-FB45-4F0B-9202-99CA72069E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2E1AEB8-407F-4501-8828-BC038490D3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FFAD708-E861-4F9C-94AD-C429017638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61F2B46-382B-4D16-9A8E-CF28F696F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78252FB-C09E-4C0E-B0FA-C572E748EC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E21C5E8-9D5E-4C4C-9102-4958E2C8D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DBBA0BF-7DCB-4439-906C-AF6C8389DD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3B9AE01-0936-4064-87C5-F773F4F97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D4FDBBA-FBD2-4113-8B5C-724F323B20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6F27BB9-6396-414C-991F-83962E3CC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A2DA834-1FC5-4BD8-905E-B31CBE6FBA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AFBAAD-F0E4-47DF-BD26-FACF44955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1B1E893-0B1E-4CA2-9140-FD6D01D509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A461055-4F53-4736-A0F1-4C7083226E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0D932A3-FDF2-4EF6-84D0-BD343CACF0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4BCB2D-E1B6-4569-9E72-C305DFFD2C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9393574-0BC4-4C44-AC85-F48828054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38E6A9E-D824-4B6B-9232-61ACB3ACF6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7262389-A315-4E99-98BE-51E89B802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5773458-0CA8-406F-960F-46E40B97DD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40AC647-220D-4801-B415-7B56616F7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366E51B-6B74-40B0-A315-B74276D341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F26E4C9-1979-4724-AD53-D713C5BFB3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5E9C087-7F3D-4000-8BB3-31C30D2FE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78BB1CC-8EE8-4F20-85CA-4DEE7D8C28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3AE930A-DCCC-4A2E-97F3-A4708380B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666C2B0-C40B-4969-A637-1C79AF1CC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DB04672-15B7-423F-A042-C9B5FDAE0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773355A-52AC-4395-82F4-D5981A17DD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1BD92CD-42C0-4349-90C9-DCC8DAB74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B8789B6-3EA1-4317-B689-E699D153FA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D98D491-1AAB-4B97-9A2E-9C95CB348B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23B1ADC-332E-433E-B6EE-240B75B49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0998AB3-1E31-45F6-B78A-0AD70518A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A06EE5D-DDB4-4A04-BB3C-4BB0D4D93A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D1F0AC9-F6CF-4D91-A9A2-C41BCC379C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AC695EA-908B-4970-97AF-CED83F8652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2B9F7BD-F9C7-48FE-9122-8C9ECC47C8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489462A-FE07-4452-AB10-73D631F4A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F973835-03B6-4EA9-ACC4-4284C08DEA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D7C7781-FCEB-4C7C-AE1A-CA8206FE88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40B97FC-4B07-49AA-AA57-7CB8E6AD4E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3D90D10-5AE4-467D-8CB8-381F840AB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209C0AE-BABD-4548-853C-6CF524FA63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9586427-D7D8-462A-9643-CCC9B02F95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5858C9E-1522-4E28-A550-DC24F5FD62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3504894-B41B-4D1A-9059-1977D261D7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0E62836-55DA-4AB3-98FF-249D98ADC5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E7052BA-15C5-4EC7-84FF-550337143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9A38107-489E-4ECB-A80D-D3A20A81A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E7AC1A0-36D9-4591-8932-498BCA11CF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0B91565-AB7C-4295-B6D3-1E09BB494F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5598099-7425-41BA-BB2E-3763AC2CC0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D43068F-13BD-43DD-9C1E-BF5198AFCD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A1094CD-BF60-4728-984D-CDC1AB261E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8E4E7C6-2608-46EC-B57A-46918F23CB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8C5BCE0-1162-441C-89C0-618A7B6E1A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5C7AB13-C386-4D74-9E21-C59DE0B3CF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210DA80-A3F2-4A60-8E5A-5C4F7AA732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FDEA90E-3A54-4A2E-963D-0BDD76DAD6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F228E2F-24EE-4AFF-85B4-165ADDCFA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3EA4920-6417-4D39-96CC-B1AC0DD625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3703829-B6BD-49C1-849E-25CF32F38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A5A0EF2-F878-40D6-8037-350F69B8D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E88ECA9-D405-4EA2-A9E6-9E69E3AFD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506AB9A-587A-44FC-8205-7A40D535F9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86D22DB-B3F8-4C0D-99CA-7B510AFD51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033BD14-1D03-46E4-BF99-D1B073A4EC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D9895D5-F9EA-4DE0-9A43-A14E91F8D9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E544EFD-CF75-461E-B15C-9C61F819BE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ECE0B41-5E7E-4D98-936D-A091B2A3A8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CF76894-D2CA-46F2-8F8C-F944ABC5A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2B71402-10F7-4F1C-979F-52D9091A19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EAD003E-88C6-4FF8-B64F-E67AB8EB84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2305997-2DE4-4B36-92E6-5545E464E9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8B38FA4-10A9-4769-934A-2682441708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D0C2476-A695-4C64-BB48-D55AB58266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2625856-249A-4772-A9C6-CB222D0ED0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91573E6-DAF6-4D8F-894C-7E3B711375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ABA1C54-2DAA-4CB3-A3E4-E3A8251FA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9441A41-BC8C-4411-93CB-215683356A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DCF4DF6-85A3-4557-9BE8-E8A1B31721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91DC28D-AF17-461F-9A67-8402C84AB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46E6921-7A38-4782-BEE8-31E6C0F28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177AFCF-E103-4D64-A3B1-CFEB91EB3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C66687B-2A83-4BC1-A116-09C5019726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E4E94B1-245B-47FF-A73B-380F4D0D88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ED4A0B5-0DE9-457A-AFCD-77CE77EB6E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DB86478-7E6F-4FE7-9611-0E80FBE10A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13405EB-FA1C-4C30-98C9-B2DAB6FF57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A7438A6-D125-4E1A-9C17-B0B2602B38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689C138-1F92-49D2-B941-FC6DCD8E7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BFE9FF9-A7B3-4925-A48B-8E9FC8479A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5971BBD-A54E-4E81-8F16-B743E9F3A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2B1E693-30EF-40DF-ADAE-BC9CCE5C0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A8EC0DA-4807-46CC-8E06-D4018C7BE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5B8C7E2-9546-47FB-8484-E40C41A9AE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A16F97C-808A-4736-B8F6-02B1F0AE1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D06C180-1B70-4554-B428-362831F1E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993F25-9D2D-4D34-9CB2-5BEE3D9670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0619234-D612-4D62-AFFC-B75E7C781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6E51921-0163-4372-BA8F-73791739D9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D82FD63-DC30-4C80-9C76-5901A577DD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682B020-100C-4A59-A5B8-4AEEB41357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1F3C483-C584-48E1-8341-D28C00AD3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547C4A0-A9E2-4D8B-BF2B-D4E507F7B7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0347BED-143B-4D6D-A552-56F010A1DD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5C95FAC-966C-4616-8B5A-DDF7E1040C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7EC1015-7046-4DE0-8D6D-8D01FBA9EB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757CB45-C8FE-4A58-83B3-F1B744AF2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514C48B-DE05-4640-ABDB-5E52CE31D4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1A5A23E-0529-43E9-A1F6-C1C562377A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E224D00-79EE-44E1-8593-2DDA8DB50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055C513-009C-4676-9B03-0EE2B2793D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71C0C3D-3E8C-4038-BE19-99814077C9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169B69C-3DF4-41E5-BE94-9CF165BF4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2104B36-C6CA-4ADE-975A-17F42B1263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C004144-9F68-4515-AE1D-AE0EFE7A6F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07DC8B9-8A98-406F-AE2A-7147DEE34C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D02EA2D-EDD4-49DA-BAF0-18E1188018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335F1EA-A413-49D0-AA79-86BC55A54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1AD3C92-8418-4F8E-A388-3264E8747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0CF5282-95C4-4E9B-8F26-738A0AAFC0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BFA06E1-C152-4A8A-95B5-F02BE6D70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9881C2-C262-4B5B-BE92-EE625C4AB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003FC96-57A5-421B-9E61-4570038186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C4103D5-048D-4620-B415-6A8661846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D4B5E5D-6CFE-4218-8AF6-EF399A5D1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BA9B848-6278-4657-8074-4FB4C9CED2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7E09A83-3C58-4EC4-9EDF-BCF06AE595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C7CA189-6650-4184-BD85-EA8E8D77E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D6C6619-264A-4FAF-A286-F7BEADEF05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59424AE-1D28-4E53-A116-D39D7A9822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EEBBA91-35C4-474B-B723-46D6489D4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D547DF7-45CD-4D13-9379-A03DE14385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8A03F0E-8EF6-48D5-A9CC-714E6D738C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AC817B9-B140-4F96-8744-7615A7FF5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17E5295-F287-449D-A8E0-AFCEAB8FF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F76754D-64BE-47C4-9281-DCD28D980E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E6C85AE-629C-43B6-AF18-BC0B15BBF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BB70CEF-29F6-44A4-AC5F-BAF5561C1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9B27BFA-B582-4425-8DEA-8D1C93E601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ADCA74E-2545-414F-8BEC-2208F4889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82B2C39-3660-4B1C-9458-51794E1B4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3087CBD-B3B4-451F-BE91-AF449BE534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6D8909F-8914-43E8-962F-89B8AD74E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F8A14A4-5269-4D1C-B2C3-886717481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8414C1D-528A-4F14-AE5E-8F68B2EB4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8DAFA2C-767E-4981-B43C-46C953EB3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C61BF95-9A80-460C-B254-8B29E7D5F1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75A4CEE-6ED8-44DF-A60F-5ADB22992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823423C-D025-40B7-89EB-DA039FF177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45C653F-A326-473D-AB14-40F4B87413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CD4985C-4C5E-4640-ADA7-E50F10AED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72D5570-4A63-4B85-8DE7-E2C29A49DC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1645181-AC2C-4878-B1E5-799C3CB249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C08C665-63BC-435F-A7E5-C21FEFD7A0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F526A42-904B-4591-9FAB-400467E14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DE9C8B3-0289-4EB1-84B9-7157F440F8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163E0AC-0B9B-40D6-8D98-62222A0C0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EA564B7-BEB7-4C13-B38C-558C7E980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76AFDCF-7E43-4017-88D6-936D6E6CA1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0C8C659-D6FE-4D1C-BE7A-0E85B3315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A7B3127-B58C-485F-9B87-112BAE0E8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AF3DEF-B3E1-4011-A746-83C15E552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127AEF5-AEC4-42B2-B376-F08BD81C20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1C0B60C-5405-41AE-A7F3-E145E57F48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D11E843-C402-443A-9CF5-B8DD4CCBFB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D844A74-907C-4987-8B7B-F4E358AF17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7A73716-847D-4B95-AEF9-4BB025898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6261F02-A28C-4702-8A23-789E67D9F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176B870-3A9E-4E02-9F71-D9834809BC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FD10A72-C7FB-42F6-899A-33EA1A8D8C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4596876-E986-4EFA-B370-F21CC6405C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92B4124-CBF5-4829-A6F3-FF6D46AE82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4A6F90A-FD80-478F-B217-34D93AEA47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76CCE57-6159-42C1-9C4A-31196DC67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F3ED39C-659A-4B2F-8FBD-CE34B4609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D344A2C-203E-4BE8-AC41-74BCFB03AD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5D55860-0987-4515-A35C-9A54421E5A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E955B04-A2F7-4578-879E-F67A961D53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6CC22D4-4F03-46BA-B916-E9E15555A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EC4F566-E1E8-449D-8AB4-4DFF14948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4560C0C-1BE6-42ED-9C8E-D0B23CECBB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E5707BC-B5AE-4470-8254-A18A67F53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0F88CEB-E5B0-4FBB-9F0D-5503E9E29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028A7AC-F517-4EE6-8210-37C07C2F3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C79863C-525F-4BF7-A6D0-F1ECFD9EDB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772CAA6-9863-4267-B27A-B047881C4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D1443A7-726D-48E0-998F-3A621EB12A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6F971C4-D63D-49F2-A081-00C8EDEE4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31F0427-D0EA-4C4B-B42F-0D90431C9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DF700E7-9D9E-4CBD-84C2-C4F63825A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D6A0B2D-B943-42E4-A0F8-9257BB6A4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6D15D52-11E3-499B-852B-39D45D487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8F7FED7-FFCB-4C63-A978-28E037B5A1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454C9F1-F002-4BEB-88B6-9FF73885DA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FB54FD2-69BE-4596-AAF0-2C26A53CBA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AC064AE-F2A1-48AC-8EDC-54C91DA220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2EACC3-45FF-49E4-8878-759B66317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928ED80-57BC-4BB2-820F-35634DD668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E8806A9-3284-403E-9258-1F8C7EAC33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2D384BB-DE83-47A3-968D-482477C38A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0B4DE3D-DD23-4AEA-972A-A114DE126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0C5DF83-391F-4E6E-B359-4D7713DEAC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E1177B9-AA1F-4C58-BEBC-F2C5D01D2A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5E607FB-22CB-4B0A-B7F5-CE320DF14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A70F5CA-D308-482C-AF3C-1BC83B2337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8AABAD2-D111-4F9E-A12F-FEE3DB30A5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618D234-FD34-4C93-A8BB-29D17E1508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2C6E932-6F61-43A2-94A7-1F0965A50F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FC0BAC1-0F19-434C-8CA5-98194BEA2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F484A4B-B925-45C7-9FDF-7599D5491A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FE77A93-5E6A-4D17-8381-14997081C0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F154628-32A6-4A88-B7E7-0298D78B0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F62FAD6-65EE-4CA5-8552-BD9E7990E6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43E00C4-1932-49A1-9247-AFE15D74A1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9972B02-5DAB-4F05-98DF-C7BFD41ED1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BA55B95-B9B3-4177-ADDE-A8603DD106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9C7E0BB-746A-498F-AB8F-A9572BA50B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D0A504-2E56-48FC-807B-89053D73D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0669BB6-F464-4408-A31E-99068FFFA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E87295F-FBA1-4308-AD4B-DC3B769A2A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561A99D-6CA7-42FB-A093-375F808266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B2E6995-5C7B-4B4E-B3C6-0A2752FD06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92A2BC5-4020-4B5D-B7D7-572FAADBD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7B529DC-60F7-4963-8C7C-39987A5EE2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C1A38C2-594C-49DB-B84A-9B91D6756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DC5A9BF-0BC2-468D-B0AA-DB92AFDF01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76BBCFD-E83F-4C50-A5C9-D39A8ECF03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4B81569-0256-40D9-9B9D-A1E9F7CCD0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80109F3-1707-40C7-A950-C9D680D89E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08BAB2B-A727-46CD-A0B1-ABC3B5BCEE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CF6850C-8D21-449B-AC2E-294ED1ABF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BBB3F4D-040A-48BD-836F-FB69046C1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FD08FED-7B02-4A02-B621-E71D82A063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0767F0A-949F-474D-B18C-35C3F9030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E4C8125-4870-4BEE-B85D-637D96475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F287AD1-9923-428C-B0D6-337B0E97A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C05C939-2040-47E7-9768-F017A69AA4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9612168-C65A-4BB2-8EBE-4A7B4DD4E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E8C449F-E02C-43F2-9D57-CBA9B5688B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53B1312-ADDA-4708-9423-61D3C4DA8D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761173D-402A-4D6E-98A9-4DC3F31EBB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85A9FBE-6520-4852-931D-0C74A89200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8E0D2BE-7AD2-48D4-9C74-40200E1A33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75080BE-6201-4B3D-BF3D-56910664F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C49073B-461A-40B4-B54F-4BC249045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78B48D3-DE05-4AD5-A7D7-E95D7F59A7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C0D3F30-3D81-4C42-B9E8-E967BCF6C1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5883412-B75F-4FD4-97EA-CB70D7D4B1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58DE547-004E-4CE7-9B22-C0CD3AC0BE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2463553-12C2-46F0-8E59-021A8714B7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ADB4A1A-BCC0-4D4B-9334-6A6F24BB24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6A2BF53-2659-4FF1-A72F-FB7BCC510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46E810E-3C36-44E4-A402-8FEA21C366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CE85359-A79B-4B3F-8A33-F88689D25C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277AF56-9C67-4819-B0A1-BA6DD4FB2E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5CCD060-E08B-4BC3-A30E-1A54F79E8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9722243-9F7B-47CF-B32D-7A647ABF4F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9678D3F-9B7B-4D18-94B0-EA4422F05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515C9DB-FD59-4B48-B5BD-4C81ABBF49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DCB11EE-5EC5-4C97-8B59-E21254E1DB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2FA2495-5052-43DB-8811-89E15B1F43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A413883-4DBD-482A-A3E7-8461DB875A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661E017-661B-40F7-A934-396758E730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EA60DB7-2E1E-4EF8-BF4F-8EA1F572FB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715D102-9487-4ECB-B7B3-06A8BD6076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B52C909-E9E0-4C65-81D6-7EA4F09CA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55863A7-8ED6-42F2-B4B4-A779FD6BE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42809DF-4028-47D5-8554-1C8FC5563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70EB88F-56CC-4101-92AE-FD80AEC4E9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F0A4AEC-FB76-4CC1-8F55-14BE914D4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427FB5F-02AF-41BC-B075-B9155E34D2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15FC72A-4C11-42A1-A8EE-0389CD287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8D66EA3-5E12-4DD3-8138-531F5729C6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B513E53-F6AD-4398-AFBA-BD49A3BE09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E7CE234-5FB5-42DE-A7A5-CD5A86D4A1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64AEEB4-A314-4988-BB4D-59CBB89D4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9E0BE96-8FEA-423C-9C90-8224B355C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D906F9A-65EA-49C9-86D9-882E674CE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CE42603-56F5-4898-AAC5-19916BFFBF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08CE3A5-D69C-464C-92BF-7865B5B79D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369977A-C209-4A49-A250-DDD2A6773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AB3FC46-5C43-4BD6-AD40-65FADFD40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D0A754A-BA2C-4B3E-884D-34D0101D28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09A1078-0382-4662-8F55-67838E12B3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5FFD794-4C21-40DE-B13F-8F2352FD06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CB0D253-C34C-489A-958F-4DE10B0D47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5D50BAE-3705-4360-82B9-5AFB5B481F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F4B72B9-74C4-4D35-BE76-1BC4287F72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2E44214-A84F-4FF0-8C4F-EF271ADD2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F3BFD40-ADCB-490A-BAE2-7F9ECFBD3D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7DD8385-8A73-4D44-8FA2-73568E77E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B3688E2-6220-4927-AAC1-9D4A7A26ED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80578AF-7E9D-42B9-B737-273D8777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0C5FF21-E8E0-4D79-B755-DADE04DEBD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DDBD225-2967-4561-9F0F-65920B04B1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0DFA53A-56E0-4F44-B92C-4AF724A268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A9583BC-E713-4769-9569-BFA50F239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808D84E-2874-43CA-BBFD-AD2BCB7F3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6E1A89A-F493-4834-AD2A-655C50A12C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12F34B0-BB4B-40C5-A7A6-CB3CB84E9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383CC7-3782-4BEF-A1C3-F82CBAFD2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105C946-AC68-4348-A578-31EAB2B145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73211C9-C1F2-4447-8E6C-8803A84943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C32C233-5D12-469A-8B58-18710757D8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F006120-F8EB-4EA0-8140-0510B3102A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F58AE70-351D-40DF-8610-3CF136185A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BCAF12D-1268-4C2C-BAC7-FBEA4F09C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34C19B9-C4F5-48D7-B217-029FC6CB52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2EB4607-7450-4266-98AC-F5EDF65CD0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872CE1A-F22C-4CEA-80FD-21221BED2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E90CED3-4A7D-4363-B5CD-25D127B67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FC08586-EE56-4DFD-92C6-0327D9D972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B534DC5-6317-494A-8048-D1F44F9D7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F1F84D1-291F-4124-9A36-700E89B697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AA8162D-A1E4-4BEC-A06E-3532496253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2E3E75A-F801-4F81-822A-899B5AB866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9D4914C-C499-46F3-A953-5D5A210E57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71F1F3C-C2B0-4DED-908C-9AC25D54D7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302278-873E-441F-B63A-CF04EABBE9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500312B-B9ED-4EC3-9ACC-045E6E7D5C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575750C-467E-40AE-8692-5564B4D1D3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7F8586B-D604-4949-8A02-69AEC6D24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BC6E957-41F1-41C0-A03F-6939C25D2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D02BABD-3D6A-47F6-9FCF-E1226E7CA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CE87A73-D2EC-413A-BE73-AFEC109CA2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9115C87-D685-451E-B9FA-BB85EFAD6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8E5226E-A932-4EE0-AA91-17980E1C1F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065CF89-E465-4D70-B1D1-259B68872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E0EE5F7-2D3B-4FCF-9E25-475D387DA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E988013-7DD0-4B09-A7F2-BF537B2560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8C873CD-F500-47B7-8AC5-14864292A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1AEF03A-24AA-44FC-9171-BBAB04B080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E62E3CC-2E68-4D84-8B41-BF579470C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9FA8B55-B085-4F07-86A4-B6520BB9A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473123E-AD2D-40A1-AB47-F215C2F08F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EF500ED-7F0A-475B-9B07-869D9FEA38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B3B62D0-BBAC-4D9A-B2D0-B60D4CB4BC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B147B3D-BD33-4CB3-8266-4A0433FC86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34941FC-EB9F-4698-8BDF-4D58DCC91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7E660CA-C0CE-46AE-AC37-C2539BC600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6BA6A16-9B57-40FE-B0D2-5153C57877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1595BDE-B410-49E4-B48B-7868085615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DB6FC60-786D-4722-91B1-733DDBF181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48CCDE3-2802-4B4C-ACA8-AE103AF0F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37C3D70-122B-4DF4-8087-2FD0244346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2E946F9-E517-4B3F-8CC7-CABD0ED58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423EB59-5E64-4204-ABA0-0982047878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34D3CDF-300A-4F11-B15C-6735CE5C4E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1E2DA1D-DA5C-4070-99A3-F051528C20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A2078D-CB55-4170-B1DF-FBA131CA5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A99A619-B3FE-4DA6-8C96-DD6CEFD50F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959A9BC-88BC-430C-8482-31BF87AC55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A300A90-0947-419C-91EF-86CDD71F4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2522FB6-2775-443A-94C9-A206123FC5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71FA1FD-B9F5-46CD-AA8D-954F5F047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05D3665-E3BA-4FD5-9FDF-C2A83AEF40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9D3784E-85EA-4F25-9991-01796FE50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C281C7E-8DA8-4D6F-B1FB-52F8015142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1E2A82F-7D35-44BB-BAD7-B5F8DF21AE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D507C4D-392F-4269-A4B0-ADEE5AB564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EB5C24F-7DBC-4094-9066-B2DFE8402B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C603BEA-ED0E-40DB-9DAB-10099852A3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D6448D2-74C3-49DA-AF95-5AD5FF8D55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13503A2-8DA4-49E8-90DB-287F84D407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D9D208C-2FEE-4DDB-82AB-9E454605A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D1429F0-7E47-4099-957F-910288677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4B768BC-98B1-4A15-A6DA-D95145B8CF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8AB55D0-10ED-44EF-B5FB-1DA1686315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9A0D261-71C1-4A87-B930-D36B2486F4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477FE78-CF63-410F-B33F-72DBCAE4F6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6E8C2CC-921B-4615-A7F4-F7B097F608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29900E3-ABCC-4E5F-B163-06F08B8DEE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FA9EE97-ADFB-4728-9ED9-17D7594048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9526C22-571F-450E-AAD3-01A8DEE26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E04BB80-2FB6-4B73-833F-F1F64F3742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32E4928-57AA-4A4B-9EDC-005AE05AC0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4463D88-4D28-49A1-8220-07B6AE462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CEEB839-9F16-4E74-9279-604F110731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DD2AAD3-0AA8-47AB-8A30-17CEB2E3B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52E7199-3BDD-4573-A2AF-F373451C36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503C205-0846-479E-81EF-E56E057C1D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8C6AEE2-55F0-4367-AFA3-BCD7589B1F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30D235F-1988-45F9-9335-BEB1D9F9A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27BA7CC-6EC6-4C3B-9FE6-7D755EC641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692BFB1-055A-42F4-9889-67255152C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AF25676-87B8-48C4-9E2A-E772907CE0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412774F-248B-41A3-BF1D-DA507AEF8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5F10BFA-4B0D-40D4-A0AF-BDA8333E0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7FC97E2-1B35-44F2-A6E4-3A5C3B1FD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3BAD0DF-5B60-4366-8043-21EFCDDFB7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7E6DFC3-F178-4D28-8351-602BB51170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BDBA9CC-FB73-419C-A40F-C8FE46C3C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36E9915-4C7F-4243-BE79-8FE626D996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9C213D4-95F9-4F13-BA42-42E8CCD69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A588BC3-10F2-4C34-AE93-28BA55F13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B9C92FA-0526-4771-99E2-4E04E200D8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02793C2-1EE3-48D5-9DAE-24C8E7E460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7310E83-391B-4301-9882-EFA6EE8720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9B5D0AC-7BA4-4F63-A016-DB57ABDAC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785F441-30EF-42F2-97B2-E899ECD4E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93DB008-0549-420B-B9EA-56CC54E34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133545C-9EB5-4DFD-B241-340696569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6045B2D-DD60-42C9-BA82-A74575FAC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B7993CC-FE59-4401-90FF-B28CE7FEF4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2B98FF3-E762-444D-8077-34959276CE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5EF38B8-E84A-46A5-B74A-9ECA8A09EB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57EA3CE-815A-467E-905F-55F8B2E5CC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5A38157-1089-48AD-9C88-7C1D6F054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F37851E-DE1D-4A28-87F5-9F57C01A8E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F5B6E27-DDD4-484C-A3DE-6BA1AEA08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B03E626-789A-4EBC-BB29-E9A277138E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B575538-EB8C-4BD8-A0FE-93F497919F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9C247F6-20B0-4DF2-8007-E8BC25350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0CBEEBD-A05A-436D-9BB0-4C09618069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6DF7A78-B187-4324-B4B6-3065BD173F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websitedbs/d3310114.nsf/Home/%C2%A9+Copyright?OpenDocument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7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BBC5F-2230-4A9C-B09D-AD2C2A911993}">
  <sheetPr codeName="Sheet4"/>
  <dimension ref="A1:C88"/>
  <sheetViews>
    <sheetView showGridLines="0" tabSelected="1" workbookViewId="0">
      <pane ySplit="3" topLeftCell="A34" activePane="bottomLeft" state="frozen"/>
      <selection activeCell="A4" sqref="A4"/>
      <selection pane="bottomLeft" sqref="A1:C1"/>
    </sheetView>
  </sheetViews>
  <sheetFormatPr defaultRowHeight="15" x14ac:dyDescent="0.25"/>
  <cols>
    <col min="1" max="2" width="7.7109375" style="105" customWidth="1"/>
    <col min="3" max="3" width="64.140625" style="105" customWidth="1"/>
    <col min="4" max="4" width="25.5703125" style="105" customWidth="1"/>
    <col min="5" max="5" width="52.28515625" style="105" customWidth="1"/>
    <col min="6" max="256" width="9.140625" style="105"/>
    <col min="257" max="258" width="7.7109375" style="105" customWidth="1"/>
    <col min="259" max="259" width="60.5703125" style="105" customWidth="1"/>
    <col min="260" max="260" width="25.5703125" style="105" customWidth="1"/>
    <col min="261" max="261" width="52.28515625" style="105" customWidth="1"/>
    <col min="262" max="512" width="9.140625" style="105"/>
    <col min="513" max="514" width="7.7109375" style="105" customWidth="1"/>
    <col min="515" max="515" width="60.5703125" style="105" customWidth="1"/>
    <col min="516" max="516" width="25.5703125" style="105" customWidth="1"/>
    <col min="517" max="517" width="52.28515625" style="105" customWidth="1"/>
    <col min="518" max="768" width="9.140625" style="105"/>
    <col min="769" max="770" width="7.7109375" style="105" customWidth="1"/>
    <col min="771" max="771" width="60.5703125" style="105" customWidth="1"/>
    <col min="772" max="772" width="25.5703125" style="105" customWidth="1"/>
    <col min="773" max="773" width="52.28515625" style="105" customWidth="1"/>
    <col min="774" max="1024" width="9.140625" style="105"/>
    <col min="1025" max="1026" width="7.7109375" style="105" customWidth="1"/>
    <col min="1027" max="1027" width="60.5703125" style="105" customWidth="1"/>
    <col min="1028" max="1028" width="25.5703125" style="105" customWidth="1"/>
    <col min="1029" max="1029" width="52.28515625" style="105" customWidth="1"/>
    <col min="1030" max="1280" width="9.140625" style="105"/>
    <col min="1281" max="1282" width="7.7109375" style="105" customWidth="1"/>
    <col min="1283" max="1283" width="60.5703125" style="105" customWidth="1"/>
    <col min="1284" max="1284" width="25.5703125" style="105" customWidth="1"/>
    <col min="1285" max="1285" width="52.28515625" style="105" customWidth="1"/>
    <col min="1286" max="1536" width="9.140625" style="105"/>
    <col min="1537" max="1538" width="7.7109375" style="105" customWidth="1"/>
    <col min="1539" max="1539" width="60.5703125" style="105" customWidth="1"/>
    <col min="1540" max="1540" width="25.5703125" style="105" customWidth="1"/>
    <col min="1541" max="1541" width="52.28515625" style="105" customWidth="1"/>
    <col min="1542" max="1792" width="9.140625" style="105"/>
    <col min="1793" max="1794" width="7.7109375" style="105" customWidth="1"/>
    <col min="1795" max="1795" width="60.5703125" style="105" customWidth="1"/>
    <col min="1796" max="1796" width="25.5703125" style="105" customWidth="1"/>
    <col min="1797" max="1797" width="52.28515625" style="105" customWidth="1"/>
    <col min="1798" max="2048" width="9.140625" style="105"/>
    <col min="2049" max="2050" width="7.7109375" style="105" customWidth="1"/>
    <col min="2051" max="2051" width="60.5703125" style="105" customWidth="1"/>
    <col min="2052" max="2052" width="25.5703125" style="105" customWidth="1"/>
    <col min="2053" max="2053" width="52.28515625" style="105" customWidth="1"/>
    <col min="2054" max="2304" width="9.140625" style="105"/>
    <col min="2305" max="2306" width="7.7109375" style="105" customWidth="1"/>
    <col min="2307" max="2307" width="60.5703125" style="105" customWidth="1"/>
    <col min="2308" max="2308" width="25.5703125" style="105" customWidth="1"/>
    <col min="2309" max="2309" width="52.28515625" style="105" customWidth="1"/>
    <col min="2310" max="2560" width="9.140625" style="105"/>
    <col min="2561" max="2562" width="7.7109375" style="105" customWidth="1"/>
    <col min="2563" max="2563" width="60.5703125" style="105" customWidth="1"/>
    <col min="2564" max="2564" width="25.5703125" style="105" customWidth="1"/>
    <col min="2565" max="2565" width="52.28515625" style="105" customWidth="1"/>
    <col min="2566" max="2816" width="9.140625" style="105"/>
    <col min="2817" max="2818" width="7.7109375" style="105" customWidth="1"/>
    <col min="2819" max="2819" width="60.5703125" style="105" customWidth="1"/>
    <col min="2820" max="2820" width="25.5703125" style="105" customWidth="1"/>
    <col min="2821" max="2821" width="52.28515625" style="105" customWidth="1"/>
    <col min="2822" max="3072" width="9.140625" style="105"/>
    <col min="3073" max="3074" width="7.7109375" style="105" customWidth="1"/>
    <col min="3075" max="3075" width="60.5703125" style="105" customWidth="1"/>
    <col min="3076" max="3076" width="25.5703125" style="105" customWidth="1"/>
    <col min="3077" max="3077" width="52.28515625" style="105" customWidth="1"/>
    <col min="3078" max="3328" width="9.140625" style="105"/>
    <col min="3329" max="3330" width="7.7109375" style="105" customWidth="1"/>
    <col min="3331" max="3331" width="60.5703125" style="105" customWidth="1"/>
    <col min="3332" max="3332" width="25.5703125" style="105" customWidth="1"/>
    <col min="3333" max="3333" width="52.28515625" style="105" customWidth="1"/>
    <col min="3334" max="3584" width="9.140625" style="105"/>
    <col min="3585" max="3586" width="7.7109375" style="105" customWidth="1"/>
    <col min="3587" max="3587" width="60.5703125" style="105" customWidth="1"/>
    <col min="3588" max="3588" width="25.5703125" style="105" customWidth="1"/>
    <col min="3589" max="3589" width="52.28515625" style="105" customWidth="1"/>
    <col min="3590" max="3840" width="9.140625" style="105"/>
    <col min="3841" max="3842" width="7.7109375" style="105" customWidth="1"/>
    <col min="3843" max="3843" width="60.5703125" style="105" customWidth="1"/>
    <col min="3844" max="3844" width="25.5703125" style="105" customWidth="1"/>
    <col min="3845" max="3845" width="52.28515625" style="105" customWidth="1"/>
    <col min="3846" max="4096" width="9.140625" style="105"/>
    <col min="4097" max="4098" width="7.7109375" style="105" customWidth="1"/>
    <col min="4099" max="4099" width="60.5703125" style="105" customWidth="1"/>
    <col min="4100" max="4100" width="25.5703125" style="105" customWidth="1"/>
    <col min="4101" max="4101" width="52.28515625" style="105" customWidth="1"/>
    <col min="4102" max="4352" width="9.140625" style="105"/>
    <col min="4353" max="4354" width="7.7109375" style="105" customWidth="1"/>
    <col min="4355" max="4355" width="60.5703125" style="105" customWidth="1"/>
    <col min="4356" max="4356" width="25.5703125" style="105" customWidth="1"/>
    <col min="4357" max="4357" width="52.28515625" style="105" customWidth="1"/>
    <col min="4358" max="4608" width="9.140625" style="105"/>
    <col min="4609" max="4610" width="7.7109375" style="105" customWidth="1"/>
    <col min="4611" max="4611" width="60.5703125" style="105" customWidth="1"/>
    <col min="4612" max="4612" width="25.5703125" style="105" customWidth="1"/>
    <col min="4613" max="4613" width="52.28515625" style="105" customWidth="1"/>
    <col min="4614" max="4864" width="9.140625" style="105"/>
    <col min="4865" max="4866" width="7.7109375" style="105" customWidth="1"/>
    <col min="4867" max="4867" width="60.5703125" style="105" customWidth="1"/>
    <col min="4868" max="4868" width="25.5703125" style="105" customWidth="1"/>
    <col min="4869" max="4869" width="52.28515625" style="105" customWidth="1"/>
    <col min="4870" max="5120" width="9.140625" style="105"/>
    <col min="5121" max="5122" width="7.7109375" style="105" customWidth="1"/>
    <col min="5123" max="5123" width="60.5703125" style="105" customWidth="1"/>
    <col min="5124" max="5124" width="25.5703125" style="105" customWidth="1"/>
    <col min="5125" max="5125" width="52.28515625" style="105" customWidth="1"/>
    <col min="5126" max="5376" width="9.140625" style="105"/>
    <col min="5377" max="5378" width="7.7109375" style="105" customWidth="1"/>
    <col min="5379" max="5379" width="60.5703125" style="105" customWidth="1"/>
    <col min="5380" max="5380" width="25.5703125" style="105" customWidth="1"/>
    <col min="5381" max="5381" width="52.28515625" style="105" customWidth="1"/>
    <col min="5382" max="5632" width="9.140625" style="105"/>
    <col min="5633" max="5634" width="7.7109375" style="105" customWidth="1"/>
    <col min="5635" max="5635" width="60.5703125" style="105" customWidth="1"/>
    <col min="5636" max="5636" width="25.5703125" style="105" customWidth="1"/>
    <col min="5637" max="5637" width="52.28515625" style="105" customWidth="1"/>
    <col min="5638" max="5888" width="9.140625" style="105"/>
    <col min="5889" max="5890" width="7.7109375" style="105" customWidth="1"/>
    <col min="5891" max="5891" width="60.5703125" style="105" customWidth="1"/>
    <col min="5892" max="5892" width="25.5703125" style="105" customWidth="1"/>
    <col min="5893" max="5893" width="52.28515625" style="105" customWidth="1"/>
    <col min="5894" max="6144" width="9.140625" style="105"/>
    <col min="6145" max="6146" width="7.7109375" style="105" customWidth="1"/>
    <col min="6147" max="6147" width="60.5703125" style="105" customWidth="1"/>
    <col min="6148" max="6148" width="25.5703125" style="105" customWidth="1"/>
    <col min="6149" max="6149" width="52.28515625" style="105" customWidth="1"/>
    <col min="6150" max="6400" width="9.140625" style="105"/>
    <col min="6401" max="6402" width="7.7109375" style="105" customWidth="1"/>
    <col min="6403" max="6403" width="60.5703125" style="105" customWidth="1"/>
    <col min="6404" max="6404" width="25.5703125" style="105" customWidth="1"/>
    <col min="6405" max="6405" width="52.28515625" style="105" customWidth="1"/>
    <col min="6406" max="6656" width="9.140625" style="105"/>
    <col min="6657" max="6658" width="7.7109375" style="105" customWidth="1"/>
    <col min="6659" max="6659" width="60.5703125" style="105" customWidth="1"/>
    <col min="6660" max="6660" width="25.5703125" style="105" customWidth="1"/>
    <col min="6661" max="6661" width="52.28515625" style="105" customWidth="1"/>
    <col min="6662" max="6912" width="9.140625" style="105"/>
    <col min="6913" max="6914" width="7.7109375" style="105" customWidth="1"/>
    <col min="6915" max="6915" width="60.5703125" style="105" customWidth="1"/>
    <col min="6916" max="6916" width="25.5703125" style="105" customWidth="1"/>
    <col min="6917" max="6917" width="52.28515625" style="105" customWidth="1"/>
    <col min="6918" max="7168" width="9.140625" style="105"/>
    <col min="7169" max="7170" width="7.7109375" style="105" customWidth="1"/>
    <col min="7171" max="7171" width="60.5703125" style="105" customWidth="1"/>
    <col min="7172" max="7172" width="25.5703125" style="105" customWidth="1"/>
    <col min="7173" max="7173" width="52.28515625" style="105" customWidth="1"/>
    <col min="7174" max="7424" width="9.140625" style="105"/>
    <col min="7425" max="7426" width="7.7109375" style="105" customWidth="1"/>
    <col min="7427" max="7427" width="60.5703125" style="105" customWidth="1"/>
    <col min="7428" max="7428" width="25.5703125" style="105" customWidth="1"/>
    <col min="7429" max="7429" width="52.28515625" style="105" customWidth="1"/>
    <col min="7430" max="7680" width="9.140625" style="105"/>
    <col min="7681" max="7682" width="7.7109375" style="105" customWidth="1"/>
    <col min="7683" max="7683" width="60.5703125" style="105" customWidth="1"/>
    <col min="7684" max="7684" width="25.5703125" style="105" customWidth="1"/>
    <col min="7685" max="7685" width="52.28515625" style="105" customWidth="1"/>
    <col min="7686" max="7936" width="9.140625" style="105"/>
    <col min="7937" max="7938" width="7.7109375" style="105" customWidth="1"/>
    <col min="7939" max="7939" width="60.5703125" style="105" customWidth="1"/>
    <col min="7940" max="7940" width="25.5703125" style="105" customWidth="1"/>
    <col min="7941" max="7941" width="52.28515625" style="105" customWidth="1"/>
    <col min="7942" max="8192" width="9.140625" style="105"/>
    <col min="8193" max="8194" width="7.7109375" style="105" customWidth="1"/>
    <col min="8195" max="8195" width="60.5703125" style="105" customWidth="1"/>
    <col min="8196" max="8196" width="25.5703125" style="105" customWidth="1"/>
    <col min="8197" max="8197" width="52.28515625" style="105" customWidth="1"/>
    <col min="8198" max="8448" width="9.140625" style="105"/>
    <col min="8449" max="8450" width="7.7109375" style="105" customWidth="1"/>
    <col min="8451" max="8451" width="60.5703125" style="105" customWidth="1"/>
    <col min="8452" max="8452" width="25.5703125" style="105" customWidth="1"/>
    <col min="8453" max="8453" width="52.28515625" style="105" customWidth="1"/>
    <col min="8454" max="8704" width="9.140625" style="105"/>
    <col min="8705" max="8706" width="7.7109375" style="105" customWidth="1"/>
    <col min="8707" max="8707" width="60.5703125" style="105" customWidth="1"/>
    <col min="8708" max="8708" width="25.5703125" style="105" customWidth="1"/>
    <col min="8709" max="8709" width="52.28515625" style="105" customWidth="1"/>
    <col min="8710" max="8960" width="9.140625" style="105"/>
    <col min="8961" max="8962" width="7.7109375" style="105" customWidth="1"/>
    <col min="8963" max="8963" width="60.5703125" style="105" customWidth="1"/>
    <col min="8964" max="8964" width="25.5703125" style="105" customWidth="1"/>
    <col min="8965" max="8965" width="52.28515625" style="105" customWidth="1"/>
    <col min="8966" max="9216" width="9.140625" style="105"/>
    <col min="9217" max="9218" width="7.7109375" style="105" customWidth="1"/>
    <col min="9219" max="9219" width="60.5703125" style="105" customWidth="1"/>
    <col min="9220" max="9220" width="25.5703125" style="105" customWidth="1"/>
    <col min="9221" max="9221" width="52.28515625" style="105" customWidth="1"/>
    <col min="9222" max="9472" width="9.140625" style="105"/>
    <col min="9473" max="9474" width="7.7109375" style="105" customWidth="1"/>
    <col min="9475" max="9475" width="60.5703125" style="105" customWidth="1"/>
    <col min="9476" max="9476" width="25.5703125" style="105" customWidth="1"/>
    <col min="9477" max="9477" width="52.28515625" style="105" customWidth="1"/>
    <col min="9478" max="9728" width="9.140625" style="105"/>
    <col min="9729" max="9730" width="7.7109375" style="105" customWidth="1"/>
    <col min="9731" max="9731" width="60.5703125" style="105" customWidth="1"/>
    <col min="9732" max="9732" width="25.5703125" style="105" customWidth="1"/>
    <col min="9733" max="9733" width="52.28515625" style="105" customWidth="1"/>
    <col min="9734" max="9984" width="9.140625" style="105"/>
    <col min="9985" max="9986" width="7.7109375" style="105" customWidth="1"/>
    <col min="9987" max="9987" width="60.5703125" style="105" customWidth="1"/>
    <col min="9988" max="9988" width="25.5703125" style="105" customWidth="1"/>
    <col min="9989" max="9989" width="52.28515625" style="105" customWidth="1"/>
    <col min="9990" max="10240" width="9.140625" style="105"/>
    <col min="10241" max="10242" width="7.7109375" style="105" customWidth="1"/>
    <col min="10243" max="10243" width="60.5703125" style="105" customWidth="1"/>
    <col min="10244" max="10244" width="25.5703125" style="105" customWidth="1"/>
    <col min="10245" max="10245" width="52.28515625" style="105" customWidth="1"/>
    <col min="10246" max="10496" width="9.140625" style="105"/>
    <col min="10497" max="10498" width="7.7109375" style="105" customWidth="1"/>
    <col min="10499" max="10499" width="60.5703125" style="105" customWidth="1"/>
    <col min="10500" max="10500" width="25.5703125" style="105" customWidth="1"/>
    <col min="10501" max="10501" width="52.28515625" style="105" customWidth="1"/>
    <col min="10502" max="10752" width="9.140625" style="105"/>
    <col min="10753" max="10754" width="7.7109375" style="105" customWidth="1"/>
    <col min="10755" max="10755" width="60.5703125" style="105" customWidth="1"/>
    <col min="10756" max="10756" width="25.5703125" style="105" customWidth="1"/>
    <col min="10757" max="10757" width="52.28515625" style="105" customWidth="1"/>
    <col min="10758" max="11008" width="9.140625" style="105"/>
    <col min="11009" max="11010" width="7.7109375" style="105" customWidth="1"/>
    <col min="11011" max="11011" width="60.5703125" style="105" customWidth="1"/>
    <col min="11012" max="11012" width="25.5703125" style="105" customWidth="1"/>
    <col min="11013" max="11013" width="52.28515625" style="105" customWidth="1"/>
    <col min="11014" max="11264" width="9.140625" style="105"/>
    <col min="11265" max="11266" width="7.7109375" style="105" customWidth="1"/>
    <col min="11267" max="11267" width="60.5703125" style="105" customWidth="1"/>
    <col min="11268" max="11268" width="25.5703125" style="105" customWidth="1"/>
    <col min="11269" max="11269" width="52.28515625" style="105" customWidth="1"/>
    <col min="11270" max="11520" width="9.140625" style="105"/>
    <col min="11521" max="11522" width="7.7109375" style="105" customWidth="1"/>
    <col min="11523" max="11523" width="60.5703125" style="105" customWidth="1"/>
    <col min="11524" max="11524" width="25.5703125" style="105" customWidth="1"/>
    <col min="11525" max="11525" width="52.28515625" style="105" customWidth="1"/>
    <col min="11526" max="11776" width="9.140625" style="105"/>
    <col min="11777" max="11778" width="7.7109375" style="105" customWidth="1"/>
    <col min="11779" max="11779" width="60.5703125" style="105" customWidth="1"/>
    <col min="11780" max="11780" width="25.5703125" style="105" customWidth="1"/>
    <col min="11781" max="11781" width="52.28515625" style="105" customWidth="1"/>
    <col min="11782" max="12032" width="9.140625" style="105"/>
    <col min="12033" max="12034" width="7.7109375" style="105" customWidth="1"/>
    <col min="12035" max="12035" width="60.5703125" style="105" customWidth="1"/>
    <col min="12036" max="12036" width="25.5703125" style="105" customWidth="1"/>
    <col min="12037" max="12037" width="52.28515625" style="105" customWidth="1"/>
    <col min="12038" max="12288" width="9.140625" style="105"/>
    <col min="12289" max="12290" width="7.7109375" style="105" customWidth="1"/>
    <col min="12291" max="12291" width="60.5703125" style="105" customWidth="1"/>
    <col min="12292" max="12292" width="25.5703125" style="105" customWidth="1"/>
    <col min="12293" max="12293" width="52.28515625" style="105" customWidth="1"/>
    <col min="12294" max="12544" width="9.140625" style="105"/>
    <col min="12545" max="12546" width="7.7109375" style="105" customWidth="1"/>
    <col min="12547" max="12547" width="60.5703125" style="105" customWidth="1"/>
    <col min="12548" max="12548" width="25.5703125" style="105" customWidth="1"/>
    <col min="12549" max="12549" width="52.28515625" style="105" customWidth="1"/>
    <col min="12550" max="12800" width="9.140625" style="105"/>
    <col min="12801" max="12802" width="7.7109375" style="105" customWidth="1"/>
    <col min="12803" max="12803" width="60.5703125" style="105" customWidth="1"/>
    <col min="12804" max="12804" width="25.5703125" style="105" customWidth="1"/>
    <col min="12805" max="12805" width="52.28515625" style="105" customWidth="1"/>
    <col min="12806" max="13056" width="9.140625" style="105"/>
    <col min="13057" max="13058" width="7.7109375" style="105" customWidth="1"/>
    <col min="13059" max="13059" width="60.5703125" style="105" customWidth="1"/>
    <col min="13060" max="13060" width="25.5703125" style="105" customWidth="1"/>
    <col min="13061" max="13061" width="52.28515625" style="105" customWidth="1"/>
    <col min="13062" max="13312" width="9.140625" style="105"/>
    <col min="13313" max="13314" width="7.7109375" style="105" customWidth="1"/>
    <col min="13315" max="13315" width="60.5703125" style="105" customWidth="1"/>
    <col min="13316" max="13316" width="25.5703125" style="105" customWidth="1"/>
    <col min="13317" max="13317" width="52.28515625" style="105" customWidth="1"/>
    <col min="13318" max="13568" width="9.140625" style="105"/>
    <col min="13569" max="13570" width="7.7109375" style="105" customWidth="1"/>
    <col min="13571" max="13571" width="60.5703125" style="105" customWidth="1"/>
    <col min="13572" max="13572" width="25.5703125" style="105" customWidth="1"/>
    <col min="13573" max="13573" width="52.28515625" style="105" customWidth="1"/>
    <col min="13574" max="13824" width="9.140625" style="105"/>
    <col min="13825" max="13826" width="7.7109375" style="105" customWidth="1"/>
    <col min="13827" max="13827" width="60.5703125" style="105" customWidth="1"/>
    <col min="13828" max="13828" width="25.5703125" style="105" customWidth="1"/>
    <col min="13829" max="13829" width="52.28515625" style="105" customWidth="1"/>
    <col min="13830" max="14080" width="9.140625" style="105"/>
    <col min="14081" max="14082" width="7.7109375" style="105" customWidth="1"/>
    <col min="14083" max="14083" width="60.5703125" style="105" customWidth="1"/>
    <col min="14084" max="14084" width="25.5703125" style="105" customWidth="1"/>
    <col min="14085" max="14085" width="52.28515625" style="105" customWidth="1"/>
    <col min="14086" max="14336" width="9.140625" style="105"/>
    <col min="14337" max="14338" width="7.7109375" style="105" customWidth="1"/>
    <col min="14339" max="14339" width="60.5703125" style="105" customWidth="1"/>
    <col min="14340" max="14340" width="25.5703125" style="105" customWidth="1"/>
    <col min="14341" max="14341" width="52.28515625" style="105" customWidth="1"/>
    <col min="14342" max="14592" width="9.140625" style="105"/>
    <col min="14593" max="14594" width="7.7109375" style="105" customWidth="1"/>
    <col min="14595" max="14595" width="60.5703125" style="105" customWidth="1"/>
    <col min="14596" max="14596" width="25.5703125" style="105" customWidth="1"/>
    <col min="14597" max="14597" width="52.28515625" style="105" customWidth="1"/>
    <col min="14598" max="14848" width="9.140625" style="105"/>
    <col min="14849" max="14850" width="7.7109375" style="105" customWidth="1"/>
    <col min="14851" max="14851" width="60.5703125" style="105" customWidth="1"/>
    <col min="14852" max="14852" width="25.5703125" style="105" customWidth="1"/>
    <col min="14853" max="14853" width="52.28515625" style="105" customWidth="1"/>
    <col min="14854" max="15104" width="9.140625" style="105"/>
    <col min="15105" max="15106" width="7.7109375" style="105" customWidth="1"/>
    <col min="15107" max="15107" width="60.5703125" style="105" customWidth="1"/>
    <col min="15108" max="15108" width="25.5703125" style="105" customWidth="1"/>
    <col min="15109" max="15109" width="52.28515625" style="105" customWidth="1"/>
    <col min="15110" max="15360" width="9.140625" style="105"/>
    <col min="15361" max="15362" width="7.7109375" style="105" customWidth="1"/>
    <col min="15363" max="15363" width="60.5703125" style="105" customWidth="1"/>
    <col min="15364" max="15364" width="25.5703125" style="105" customWidth="1"/>
    <col min="15365" max="15365" width="52.28515625" style="105" customWidth="1"/>
    <col min="15366" max="15616" width="9.140625" style="105"/>
    <col min="15617" max="15618" width="7.7109375" style="105" customWidth="1"/>
    <col min="15619" max="15619" width="60.5703125" style="105" customWidth="1"/>
    <col min="15620" max="15620" width="25.5703125" style="105" customWidth="1"/>
    <col min="15621" max="15621" width="52.28515625" style="105" customWidth="1"/>
    <col min="15622" max="15872" width="9.140625" style="105"/>
    <col min="15873" max="15874" width="7.7109375" style="105" customWidth="1"/>
    <col min="15875" max="15875" width="60.5703125" style="105" customWidth="1"/>
    <col min="15876" max="15876" width="25.5703125" style="105" customWidth="1"/>
    <col min="15877" max="15877" width="52.28515625" style="105" customWidth="1"/>
    <col min="15878" max="16128" width="9.140625" style="105"/>
    <col min="16129" max="16130" width="7.7109375" style="105" customWidth="1"/>
    <col min="16131" max="16131" width="60.5703125" style="105" customWidth="1"/>
    <col min="16132" max="16132" width="25.5703125" style="105" customWidth="1"/>
    <col min="16133" max="16133" width="52.28515625" style="105" customWidth="1"/>
    <col min="16134" max="16384" width="9.140625" style="105"/>
  </cols>
  <sheetData>
    <row r="1" spans="1:3" ht="60" customHeight="1" x14ac:dyDescent="0.25">
      <c r="A1" s="147" t="s">
        <v>84</v>
      </c>
      <c r="B1" s="147"/>
      <c r="C1" s="147"/>
    </row>
    <row r="2" spans="1:3" ht="19.5" customHeight="1" x14ac:dyDescent="0.25">
      <c r="A2" s="11" t="s">
        <v>272</v>
      </c>
    </row>
    <row r="3" spans="1:3" ht="12.75" customHeight="1" x14ac:dyDescent="0.25">
      <c r="A3" s="2" t="s">
        <v>269</v>
      </c>
    </row>
    <row r="4" spans="1:3" ht="12.75" customHeight="1" x14ac:dyDescent="0.25"/>
    <row r="5" spans="1:3" ht="12.75" customHeight="1" x14ac:dyDescent="0.25">
      <c r="B5" s="12" t="s">
        <v>96</v>
      </c>
    </row>
    <row r="6" spans="1:3" ht="12.75" customHeight="1" x14ac:dyDescent="0.25">
      <c r="B6" s="13" t="s">
        <v>97</v>
      </c>
    </row>
    <row r="7" spans="1:3" ht="12.75" customHeight="1" x14ac:dyDescent="0.25">
      <c r="A7" s="14"/>
      <c r="B7" s="22">
        <v>10.1</v>
      </c>
      <c r="C7" s="23" t="s">
        <v>117</v>
      </c>
    </row>
    <row r="8" spans="1:3" ht="12.75" customHeight="1" x14ac:dyDescent="0.25">
      <c r="A8" s="14"/>
      <c r="B8" s="22">
        <v>10.199999999999999</v>
      </c>
      <c r="C8" s="23" t="s">
        <v>118</v>
      </c>
    </row>
    <row r="9" spans="1:3" ht="12.75" customHeight="1" x14ac:dyDescent="0.25">
      <c r="A9" s="14"/>
      <c r="B9" s="22">
        <v>10.3</v>
      </c>
      <c r="C9" s="23" t="s">
        <v>119</v>
      </c>
    </row>
    <row r="10" spans="1:3" ht="12.75" customHeight="1" x14ac:dyDescent="0.25">
      <c r="A10" s="14"/>
      <c r="B10" s="22">
        <v>10.4</v>
      </c>
      <c r="C10" s="23" t="s">
        <v>120</v>
      </c>
    </row>
    <row r="11" spans="1:3" ht="12.75" customHeight="1" x14ac:dyDescent="0.25">
      <c r="A11" s="14"/>
      <c r="B11" s="22">
        <v>10.5</v>
      </c>
      <c r="C11" s="23" t="s">
        <v>121</v>
      </c>
    </row>
    <row r="12" spans="1:3" ht="12.75" customHeight="1" x14ac:dyDescent="0.25">
      <c r="B12" s="22">
        <v>10.6</v>
      </c>
      <c r="C12" s="23" t="s">
        <v>122</v>
      </c>
    </row>
    <row r="13" spans="1:3" ht="12.75" customHeight="1" x14ac:dyDescent="0.25">
      <c r="B13" s="22">
        <v>10.7</v>
      </c>
      <c r="C13" s="23" t="s">
        <v>123</v>
      </c>
    </row>
    <row r="14" spans="1:3" ht="12.75" customHeight="1" x14ac:dyDescent="0.25">
      <c r="B14" s="22">
        <v>10.8</v>
      </c>
      <c r="C14" s="23" t="s">
        <v>124</v>
      </c>
    </row>
    <row r="15" spans="1:3" ht="12.75" customHeight="1" x14ac:dyDescent="0.25">
      <c r="B15" s="22">
        <v>10.9</v>
      </c>
      <c r="C15" s="23" t="s">
        <v>125</v>
      </c>
    </row>
    <row r="16" spans="1:3" ht="12.75" customHeight="1" x14ac:dyDescent="0.25">
      <c r="B16" s="104" t="s">
        <v>126</v>
      </c>
      <c r="C16" s="23" t="s">
        <v>115</v>
      </c>
    </row>
    <row r="17" spans="2:3" ht="12.75" customHeight="1" x14ac:dyDescent="0.25">
      <c r="B17" s="22">
        <v>10.11</v>
      </c>
      <c r="C17" s="23" t="s">
        <v>127</v>
      </c>
    </row>
    <row r="18" spans="2:3" ht="12.75" customHeight="1" x14ac:dyDescent="0.25">
      <c r="B18" s="22">
        <v>10.119999999999999</v>
      </c>
      <c r="C18" s="23" t="s">
        <v>128</v>
      </c>
    </row>
    <row r="19" spans="2:3" ht="12.75" customHeight="1" x14ac:dyDescent="0.25">
      <c r="B19" s="22">
        <v>10.130000000000001</v>
      </c>
      <c r="C19" s="23" t="s">
        <v>129</v>
      </c>
    </row>
    <row r="20" spans="2:3" ht="12.75" customHeight="1" x14ac:dyDescent="0.25">
      <c r="B20" s="22">
        <v>10.14</v>
      </c>
      <c r="C20" s="23" t="s">
        <v>130</v>
      </c>
    </row>
    <row r="21" spans="2:3" ht="12.75" customHeight="1" x14ac:dyDescent="0.25">
      <c r="B21" s="22">
        <v>10.15</v>
      </c>
      <c r="C21" s="23" t="s">
        <v>131</v>
      </c>
    </row>
    <row r="22" spans="2:3" ht="12.75" customHeight="1" x14ac:dyDescent="0.25">
      <c r="B22" s="22">
        <v>10.16</v>
      </c>
      <c r="C22" s="23" t="s">
        <v>132</v>
      </c>
    </row>
    <row r="23" spans="2:3" ht="12.75" customHeight="1" x14ac:dyDescent="0.25">
      <c r="B23" s="22">
        <v>10.17</v>
      </c>
      <c r="C23" s="23" t="s">
        <v>133</v>
      </c>
    </row>
    <row r="24" spans="2:3" ht="12.75" customHeight="1" x14ac:dyDescent="0.25">
      <c r="B24" s="22">
        <v>10.18</v>
      </c>
      <c r="C24" s="23" t="s">
        <v>134</v>
      </c>
    </row>
    <row r="25" spans="2:3" ht="12.75" customHeight="1" x14ac:dyDescent="0.25">
      <c r="B25" s="22">
        <v>10.19</v>
      </c>
      <c r="C25" s="23" t="s">
        <v>135</v>
      </c>
    </row>
    <row r="26" spans="2:3" ht="12.75" customHeight="1" x14ac:dyDescent="0.25">
      <c r="B26" s="104" t="s">
        <v>137</v>
      </c>
      <c r="C26" s="23" t="s">
        <v>136</v>
      </c>
    </row>
    <row r="27" spans="2:3" ht="12.75" customHeight="1" x14ac:dyDescent="0.25">
      <c r="B27" s="22">
        <v>10.210000000000001</v>
      </c>
      <c r="C27" s="23" t="s">
        <v>138</v>
      </c>
    </row>
    <row r="28" spans="2:3" ht="12.75" customHeight="1" x14ac:dyDescent="0.25">
      <c r="B28" s="22">
        <v>10.220000000000001</v>
      </c>
      <c r="C28" s="23" t="s">
        <v>139</v>
      </c>
    </row>
    <row r="29" spans="2:3" ht="12.75" customHeight="1" x14ac:dyDescent="0.25">
      <c r="B29" s="22">
        <v>10.23</v>
      </c>
      <c r="C29" s="23" t="s">
        <v>140</v>
      </c>
    </row>
    <row r="30" spans="2:3" ht="12.75" customHeight="1" x14ac:dyDescent="0.25">
      <c r="B30" s="22">
        <v>10.24</v>
      </c>
      <c r="C30" s="23" t="s">
        <v>141</v>
      </c>
    </row>
    <row r="31" spans="2:3" ht="12.75" customHeight="1" x14ac:dyDescent="0.25">
      <c r="B31" s="22">
        <v>10.25</v>
      </c>
      <c r="C31" s="23" t="s">
        <v>142</v>
      </c>
    </row>
    <row r="32" spans="2:3" ht="12.75" customHeight="1" x14ac:dyDescent="0.25">
      <c r="B32" s="22">
        <v>10.26</v>
      </c>
      <c r="C32" s="23" t="s">
        <v>143</v>
      </c>
    </row>
    <row r="33" spans="2:3" ht="12.75" customHeight="1" x14ac:dyDescent="0.25">
      <c r="B33" s="22">
        <v>10.27</v>
      </c>
      <c r="C33" s="23" t="s">
        <v>116</v>
      </c>
    </row>
    <row r="34" spans="2:3" ht="12.75" customHeight="1" x14ac:dyDescent="0.25">
      <c r="B34" s="22">
        <v>10.28</v>
      </c>
      <c r="C34" s="23" t="s">
        <v>144</v>
      </c>
    </row>
    <row r="35" spans="2:3" ht="12.75" customHeight="1" x14ac:dyDescent="0.25">
      <c r="B35" s="22">
        <v>10.29</v>
      </c>
      <c r="C35" s="23" t="s">
        <v>145</v>
      </c>
    </row>
    <row r="36" spans="2:3" ht="12.75" customHeight="1" x14ac:dyDescent="0.25">
      <c r="B36" s="104" t="s">
        <v>147</v>
      </c>
      <c r="C36" s="23" t="s">
        <v>146</v>
      </c>
    </row>
    <row r="37" spans="2:3" ht="12.75" customHeight="1" x14ac:dyDescent="0.25">
      <c r="B37" s="22">
        <v>10.31</v>
      </c>
      <c r="C37" s="23" t="s">
        <v>148</v>
      </c>
    </row>
    <row r="38" spans="2:3" ht="12.75" customHeight="1" x14ac:dyDescent="0.25">
      <c r="B38" s="22">
        <v>10.32</v>
      </c>
      <c r="C38" s="23" t="s">
        <v>149</v>
      </c>
    </row>
    <row r="39" spans="2:3" ht="12.75" customHeight="1" x14ac:dyDescent="0.25">
      <c r="B39" s="22">
        <v>10.33</v>
      </c>
      <c r="C39" s="23" t="s">
        <v>150</v>
      </c>
    </row>
    <row r="40" spans="2:3" ht="12.75" customHeight="1" x14ac:dyDescent="0.25">
      <c r="B40" s="22">
        <v>10.34</v>
      </c>
      <c r="C40" s="23" t="s">
        <v>151</v>
      </c>
    </row>
    <row r="41" spans="2:3" ht="12.75" customHeight="1" x14ac:dyDescent="0.25">
      <c r="B41" s="22">
        <v>10.35</v>
      </c>
      <c r="C41" s="23" t="s">
        <v>152</v>
      </c>
    </row>
    <row r="42" spans="2:3" ht="12.75" customHeight="1" x14ac:dyDescent="0.25">
      <c r="B42" s="22">
        <v>10.36</v>
      </c>
      <c r="C42" s="23" t="s">
        <v>153</v>
      </c>
    </row>
    <row r="43" spans="2:3" ht="12.75" customHeight="1" x14ac:dyDescent="0.25">
      <c r="B43" s="22">
        <v>10.37</v>
      </c>
      <c r="C43" s="23" t="s">
        <v>154</v>
      </c>
    </row>
    <row r="44" spans="2:3" ht="12.75" customHeight="1" x14ac:dyDescent="0.25">
      <c r="B44" s="22">
        <v>10.38</v>
      </c>
      <c r="C44" s="23" t="s">
        <v>155</v>
      </c>
    </row>
    <row r="45" spans="2:3" ht="12.75" customHeight="1" x14ac:dyDescent="0.25">
      <c r="B45" s="22">
        <v>10.39</v>
      </c>
      <c r="C45" s="23" t="s">
        <v>156</v>
      </c>
    </row>
    <row r="46" spans="2:3" ht="12.75" customHeight="1" x14ac:dyDescent="0.25">
      <c r="B46" s="104" t="s">
        <v>158</v>
      </c>
      <c r="C46" s="23" t="s">
        <v>157</v>
      </c>
    </row>
    <row r="47" spans="2:3" ht="12.75" customHeight="1" x14ac:dyDescent="0.25">
      <c r="B47" s="22">
        <v>10.41</v>
      </c>
      <c r="C47" s="23" t="s">
        <v>159</v>
      </c>
    </row>
    <row r="48" spans="2:3" ht="12.75" customHeight="1" x14ac:dyDescent="0.25">
      <c r="B48" s="22">
        <v>10.42</v>
      </c>
      <c r="C48" s="23" t="s">
        <v>160</v>
      </c>
    </row>
    <row r="49" spans="2:3" ht="12.75" customHeight="1" x14ac:dyDescent="0.25">
      <c r="B49" s="22">
        <v>10.43</v>
      </c>
      <c r="C49" s="23" t="s">
        <v>161</v>
      </c>
    </row>
    <row r="50" spans="2:3" ht="12.75" customHeight="1" x14ac:dyDescent="0.25">
      <c r="B50" s="22">
        <v>10.44</v>
      </c>
      <c r="C50" s="23" t="s">
        <v>162</v>
      </c>
    </row>
    <row r="51" spans="2:3" ht="12.75" customHeight="1" x14ac:dyDescent="0.25">
      <c r="B51" s="22">
        <v>10.45</v>
      </c>
      <c r="C51" s="23" t="s">
        <v>163</v>
      </c>
    </row>
    <row r="52" spans="2:3" ht="12.75" customHeight="1" x14ac:dyDescent="0.25">
      <c r="B52" s="22">
        <v>10.46</v>
      </c>
      <c r="C52" s="23" t="s">
        <v>164</v>
      </c>
    </row>
    <row r="53" spans="2:3" ht="12.75" customHeight="1" x14ac:dyDescent="0.25">
      <c r="B53" s="22">
        <v>10.47</v>
      </c>
      <c r="C53" s="23" t="s">
        <v>165</v>
      </c>
    </row>
    <row r="54" spans="2:3" ht="12.75" customHeight="1" x14ac:dyDescent="0.25">
      <c r="B54" s="22">
        <v>10.48</v>
      </c>
      <c r="C54" s="23" t="s">
        <v>166</v>
      </c>
    </row>
    <row r="55" spans="2:3" ht="12.75" customHeight="1" x14ac:dyDescent="0.25">
      <c r="B55" s="22">
        <v>10.49</v>
      </c>
      <c r="C55" s="23" t="s">
        <v>167</v>
      </c>
    </row>
    <row r="56" spans="2:3" ht="12.75" customHeight="1" x14ac:dyDescent="0.25">
      <c r="B56" s="104" t="s">
        <v>169</v>
      </c>
      <c r="C56" s="23" t="s">
        <v>168</v>
      </c>
    </row>
    <row r="57" spans="2:3" ht="12.75" customHeight="1" x14ac:dyDescent="0.25">
      <c r="B57" s="22">
        <v>10.51</v>
      </c>
      <c r="C57" s="23" t="s">
        <v>170</v>
      </c>
    </row>
    <row r="58" spans="2:3" ht="12.75" customHeight="1" x14ac:dyDescent="0.25">
      <c r="B58" s="22">
        <v>10.52</v>
      </c>
      <c r="C58" s="23" t="s">
        <v>171</v>
      </c>
    </row>
    <row r="59" spans="2:3" ht="12.75" customHeight="1" x14ac:dyDescent="0.25">
      <c r="B59" s="22">
        <v>10.53</v>
      </c>
      <c r="C59" s="23" t="s">
        <v>172</v>
      </c>
    </row>
    <row r="60" spans="2:3" ht="12.75" customHeight="1" x14ac:dyDescent="0.25">
      <c r="B60" s="22">
        <v>10.54</v>
      </c>
      <c r="C60" s="23" t="s">
        <v>173</v>
      </c>
    </row>
    <row r="61" spans="2:3" ht="12.75" customHeight="1" x14ac:dyDescent="0.25">
      <c r="B61" s="22">
        <v>10.55</v>
      </c>
      <c r="C61" s="23" t="s">
        <v>174</v>
      </c>
    </row>
    <row r="62" spans="2:3" ht="12.75" customHeight="1" x14ac:dyDescent="0.25">
      <c r="B62" s="22">
        <v>10.56</v>
      </c>
      <c r="C62" s="23" t="s">
        <v>175</v>
      </c>
    </row>
    <row r="63" spans="2:3" ht="12.75" customHeight="1" x14ac:dyDescent="0.25">
      <c r="B63" s="22">
        <v>10.57</v>
      </c>
      <c r="C63" s="23" t="s">
        <v>176</v>
      </c>
    </row>
    <row r="64" spans="2:3" ht="12.75" customHeight="1" x14ac:dyDescent="0.25">
      <c r="B64" s="22">
        <v>10.58</v>
      </c>
      <c r="C64" s="23" t="s">
        <v>177</v>
      </c>
    </row>
    <row r="65" spans="2:3" ht="12.75" customHeight="1" x14ac:dyDescent="0.25">
      <c r="B65" s="22">
        <v>10.59</v>
      </c>
      <c r="C65" s="23" t="s">
        <v>178</v>
      </c>
    </row>
    <row r="66" spans="2:3" ht="12.75" customHeight="1" x14ac:dyDescent="0.25">
      <c r="B66" s="104" t="s">
        <v>180</v>
      </c>
      <c r="C66" s="23" t="s">
        <v>179</v>
      </c>
    </row>
    <row r="67" spans="2:3" ht="12.75" customHeight="1" x14ac:dyDescent="0.25">
      <c r="B67" s="22">
        <v>10.61</v>
      </c>
      <c r="C67" s="23" t="s">
        <v>181</v>
      </c>
    </row>
    <row r="68" spans="2:3" ht="12.75" customHeight="1" x14ac:dyDescent="0.25">
      <c r="B68" s="22">
        <v>10.62</v>
      </c>
      <c r="C68" s="23" t="s">
        <v>182</v>
      </c>
    </row>
    <row r="69" spans="2:3" ht="12.75" customHeight="1" x14ac:dyDescent="0.25">
      <c r="B69" s="22">
        <v>10.63</v>
      </c>
      <c r="C69" s="23" t="s">
        <v>183</v>
      </c>
    </row>
    <row r="70" spans="2:3" ht="12.75" customHeight="1" x14ac:dyDescent="0.25">
      <c r="B70" s="22">
        <v>10.64</v>
      </c>
      <c r="C70" s="23" t="s">
        <v>184</v>
      </c>
    </row>
    <row r="71" spans="2:3" ht="12.75" customHeight="1" x14ac:dyDescent="0.25">
      <c r="B71" s="22">
        <v>10.65</v>
      </c>
      <c r="C71" s="23" t="s">
        <v>185</v>
      </c>
    </row>
    <row r="72" spans="2:3" ht="12.75" customHeight="1" x14ac:dyDescent="0.25">
      <c r="B72" s="22">
        <v>10.66</v>
      </c>
      <c r="C72" s="23" t="s">
        <v>186</v>
      </c>
    </row>
    <row r="73" spans="2:3" ht="12.75" customHeight="1" x14ac:dyDescent="0.25">
      <c r="B73" s="22">
        <v>10.67</v>
      </c>
      <c r="C73" s="23" t="s">
        <v>187</v>
      </c>
    </row>
    <row r="74" spans="2:3" ht="12.75" customHeight="1" x14ac:dyDescent="0.25">
      <c r="B74" s="22">
        <v>10.68</v>
      </c>
      <c r="C74" s="23" t="s">
        <v>188</v>
      </c>
    </row>
    <row r="75" spans="2:3" ht="12.75" customHeight="1" x14ac:dyDescent="0.25">
      <c r="B75" s="22">
        <v>10.69</v>
      </c>
      <c r="C75" s="23" t="s">
        <v>189</v>
      </c>
    </row>
    <row r="76" spans="2:3" ht="12.75" customHeight="1" x14ac:dyDescent="0.25">
      <c r="B76" s="104" t="s">
        <v>191</v>
      </c>
      <c r="C76" s="23" t="s">
        <v>190</v>
      </c>
    </row>
    <row r="77" spans="2:3" x14ac:dyDescent="0.25">
      <c r="B77" s="15"/>
      <c r="C77" s="16"/>
    </row>
    <row r="78" spans="2:3" x14ac:dyDescent="0.25">
      <c r="B78" s="106"/>
      <c r="C78" s="106"/>
    </row>
    <row r="79" spans="2:3" ht="15.75" x14ac:dyDescent="0.25">
      <c r="B79" s="17" t="s">
        <v>98</v>
      </c>
      <c r="C79" s="18"/>
    </row>
    <row r="80" spans="2:3" ht="15.75" x14ac:dyDescent="0.25">
      <c r="B80" s="12"/>
      <c r="C80" s="106"/>
    </row>
    <row r="81" spans="2:3" x14ac:dyDescent="0.25">
      <c r="B81" s="19"/>
      <c r="C81" s="106"/>
    </row>
    <row r="82" spans="2:3" x14ac:dyDescent="0.25">
      <c r="B82" s="19"/>
      <c r="C82" s="106"/>
    </row>
    <row r="83" spans="2:3" ht="15.75" x14ac:dyDescent="0.25">
      <c r="B83" s="20" t="s">
        <v>99</v>
      </c>
      <c r="C83" s="106"/>
    </row>
    <row r="84" spans="2:3" x14ac:dyDescent="0.25">
      <c r="B84" s="21"/>
      <c r="C84" s="21"/>
    </row>
    <row r="85" spans="2:3" ht="21" customHeight="1" x14ac:dyDescent="0.25">
      <c r="B85" s="148" t="s">
        <v>100</v>
      </c>
      <c r="C85" s="148"/>
    </row>
    <row r="86" spans="2:3" x14ac:dyDescent="0.25">
      <c r="B86" s="21"/>
      <c r="C86" s="21"/>
    </row>
    <row r="87" spans="2:3" x14ac:dyDescent="0.25">
      <c r="B87" s="21"/>
      <c r="C87" s="21"/>
    </row>
    <row r="88" spans="2:3" x14ac:dyDescent="0.25">
      <c r="B88" s="149" t="s">
        <v>201</v>
      </c>
      <c r="C88" s="149"/>
    </row>
  </sheetData>
  <mergeCells count="3">
    <mergeCell ref="A1:C1"/>
    <mergeCell ref="B85:C85"/>
    <mergeCell ref="B88:C88"/>
  </mergeCells>
  <hyperlinks>
    <hyperlink ref="B24:C24" r:id="rId1" display="© Commonwealth of Australia &lt;&lt;yyyy&gt;&gt;" xr:uid="{5056C559-01A9-47EF-AC9B-200CB783AE9A}"/>
    <hyperlink ref="B79:C79" r:id="rId2" display="More information available from the ABS web site" xr:uid="{57C0CE2F-6B41-498E-A0D3-98E9679230A5}"/>
    <hyperlink ref="B88:C88" r:id="rId3" display="© Commonwealth of Australia &lt;&lt;yyyy&gt;&gt;" xr:uid="{4D098D73-82CF-48A0-B261-C4B27CAAC2BE}"/>
    <hyperlink ref="B7" location="'Table 10.1'!A1" display="10.1" xr:uid="{B9AEDE79-0A92-43E9-9C11-BAB246F54EDE}"/>
    <hyperlink ref="B8" location="'Table 10.2'!A1" display="10.2" xr:uid="{776EDEBE-F030-4412-AD9C-6E8860E28966}"/>
    <hyperlink ref="B9" location="'Table 10.3'!A1" display="10.3" xr:uid="{1D7D0D33-D386-46AB-9D18-2268DCB54ED8}"/>
    <hyperlink ref="B10" location="'Table 10.4'!A1" display="10.4" xr:uid="{F5333FE1-F0A1-4190-95F7-EEDFE4352875}"/>
    <hyperlink ref="B11" location="'Table 10.5'!A1" display="10.5" xr:uid="{B73F31B4-A4CB-47D9-9397-6A3CD89F40D9}"/>
    <hyperlink ref="B12" location="'Table 10.6'!A1" display="10.6" xr:uid="{B1DD5A89-4FAA-4D08-92FE-8FF2CBDC62E0}"/>
    <hyperlink ref="B13" location="'Table 10.7'!A1" display="10.7" xr:uid="{4623C80D-BE8B-4A93-A3A7-2CCC60EE0443}"/>
    <hyperlink ref="B14" location="'Table 10.8'!A1" display="10.8" xr:uid="{A8FEB403-1584-4C03-8327-C37D599F6197}"/>
    <hyperlink ref="B15" location="'Table 10.9'!A1" display="10.9" xr:uid="{5AB12DB8-D5D3-4EF3-82E8-49922BD139E3}"/>
    <hyperlink ref="B16" location="'Table 10.10'!A1" display="10.10" xr:uid="{A57BACE1-E7E6-4AF1-9CA3-F33D45353F7F}"/>
    <hyperlink ref="B17" location="'Table 10.11'!A1" display="10.11" xr:uid="{B994A668-006D-4674-9F0F-1B58FA17DF69}"/>
    <hyperlink ref="B18" location="'Table 10.12'!A1" display="10.12" xr:uid="{674F348C-9A5E-4087-8B8D-8967DFF66280}"/>
    <hyperlink ref="B19" location="'Table 10.13'!A1" display="10.13" xr:uid="{5B7CE892-2093-4A65-9A60-BEC2C977F63C}"/>
    <hyperlink ref="B20" location="'Table 10.14'!A1" display="10.14" xr:uid="{9AE06CAA-BD8E-4D66-8E3F-CAC355B93BD7}"/>
    <hyperlink ref="B21" location="'Table 10.15'!A1" display="10.15" xr:uid="{727B2082-3538-4039-B019-C7D4FB366B80}"/>
    <hyperlink ref="B22" location="'Table 10.16'!A1" display="10.16" xr:uid="{49E041D3-C6E5-45F8-A175-C7D72E2F3C5B}"/>
    <hyperlink ref="B23" location="'Table 10.17'!A1" display="10.17" xr:uid="{66DD4D3B-0901-4D30-99A8-36C2913E0255}"/>
    <hyperlink ref="B24" location="'Table 10.18'!A1" display="10.18" xr:uid="{5CA79B41-F11A-4EB1-BB3C-F5D0CE266456}"/>
    <hyperlink ref="B25" location="'Table 10.19'!A1" display="10.19" xr:uid="{173168F7-EB03-4746-A394-CBC54D3C7607}"/>
    <hyperlink ref="B26" location="'Table 10.20'!A1" display="10.20" xr:uid="{7B80562C-FD1D-42AF-9F00-DDF4732FA9E4}"/>
    <hyperlink ref="B27" location="'Table 10.21'!A1" display="10.21" xr:uid="{307C6979-4F3A-4A6C-A713-7751525209FB}"/>
    <hyperlink ref="B28" location="'Table 10.22'!A1" display="10.22" xr:uid="{C66CC308-D1A9-4783-8394-B3ABE260F6C0}"/>
    <hyperlink ref="B29" location="'Table 10.23'!A1" display="10.23" xr:uid="{04D231DB-0BBA-407E-9A15-7958FF594C7E}"/>
    <hyperlink ref="B30" location="'Table 10.24'!A1" display="10.24" xr:uid="{0D1B9B91-1506-4D42-8131-6206A8084BE9}"/>
    <hyperlink ref="B31" location="'Table 10.25'!A1" display="10.25" xr:uid="{F89C7D91-5E83-4F29-BC90-38C5C3B25932}"/>
    <hyperlink ref="B32" location="'Table 10.26'!A1" display="10.26" xr:uid="{54E25626-C182-4458-AE4C-202644A6F2DE}"/>
    <hyperlink ref="B33" location="'Table 10.27'!A1" display="10.27" xr:uid="{B778DB5F-CB74-45C1-88EC-105F9FC06599}"/>
    <hyperlink ref="B34" location="'Table 10.28'!A1" display="10.28" xr:uid="{004114F1-C01C-4AB9-B00C-1D3DEB7EC04C}"/>
    <hyperlink ref="B35" location="'Table 10.29'!A1" display="10.29" xr:uid="{05A7DB9C-A9D3-4AA5-991D-A9815090EE31}"/>
    <hyperlink ref="B36" location="'Table 10.30'!A1" display="10.30" xr:uid="{569160F1-0965-45EE-B541-F88C20427FBC}"/>
    <hyperlink ref="B37" location="'Table 10.31'!A1" display="10.31" xr:uid="{5BD95A5B-3526-45C1-9B53-781AA7DEC30D}"/>
    <hyperlink ref="B38" location="'Table 10.32'!A1" display="10.32" xr:uid="{FB1E71E4-31E8-42EC-8BFE-3E8F8641A27D}"/>
    <hyperlink ref="B39" location="'Table 10.33'!A1" display="10.33" xr:uid="{DFA497C1-CCB8-4438-BFC6-81746F9C6DB2}"/>
    <hyperlink ref="B40" location="'Table 10.34'!A1" display="10.34" xr:uid="{B0B46824-A7C9-4600-BE3A-1B4DC0271A11}"/>
    <hyperlink ref="B41" location="'Table 10.35'!A1" display="10.35" xr:uid="{36725ED3-5D9D-47B6-957C-E02D8168F86D}"/>
    <hyperlink ref="B42" location="'Table 10.36'!A1" display="10.36" xr:uid="{ECE0C733-F0C3-495F-8F88-0E99C2D9CB98}"/>
    <hyperlink ref="B43" location="'Table 10.37'!A1" display="10.37" xr:uid="{87C7097C-A56A-4300-BD40-63D7146FC0B7}"/>
    <hyperlink ref="B44" location="'Table 10.38'!A1" display="10.38" xr:uid="{6A961D36-0555-4975-B9E4-1553F7A82986}"/>
    <hyperlink ref="B45" location="'Table 10.39'!A1" display="10.39" xr:uid="{193A6FF1-AC5F-4623-A539-7C5D48746FBC}"/>
    <hyperlink ref="B46" location="'Table 10.40'!A1" display="10.40" xr:uid="{B68383D6-726E-46B8-81E3-3F1EBD9EDDE1}"/>
    <hyperlink ref="B47" location="'Table 10.41'!A1" display="10.41" xr:uid="{B56EC13B-1536-47BD-9CAE-BBCFC1CAB632}"/>
    <hyperlink ref="B48" location="'Table 10.42'!A1" display="10.42" xr:uid="{6772D5E0-5569-42E8-B2DB-6468B6F75398}"/>
    <hyperlink ref="B49" location="'Table 10.43'!A1" display="10.43" xr:uid="{E5DAA849-01BC-43F9-8294-A5BBFB698A4E}"/>
    <hyperlink ref="B50" location="'Table 10.44'!A1" display="10.44" xr:uid="{E25C1605-B33B-41F4-8040-BF4CB2549E32}"/>
    <hyperlink ref="B51" location="'Table 10.45'!A1" display="10.45" xr:uid="{AFD506FC-C7F3-4BD2-B690-D7EF55D39676}"/>
    <hyperlink ref="B52" location="'Table 10.46'!A1" display="10.46" xr:uid="{98EC356B-44DE-4076-9AB2-B5BB22B5B6EB}"/>
    <hyperlink ref="B53" location="'Table 10.47'!A1" display="10.47" xr:uid="{8710FC7A-2032-448C-A916-64C94F765153}"/>
    <hyperlink ref="B54" location="'Table 10.48'!A1" display="10.48" xr:uid="{D9A9DF0C-0E13-40F4-9901-62BFF29B082F}"/>
    <hyperlink ref="B55" location="'Table 10.49'!A1" display="10.49" xr:uid="{BE77FA77-5FFD-4C6B-B79B-05B94A123A13}"/>
    <hyperlink ref="B56" location="'Table 10.50'!A1" display="10.50" xr:uid="{084764E5-5FE6-4DF4-A252-4331B8936392}"/>
    <hyperlink ref="B57" location="'Table 10.51'!A1" display="10.51" xr:uid="{75F1B097-75F7-418C-8FDD-5A29F8EEF102}"/>
    <hyperlink ref="B58" location="'Table 10.52'!A1" display="10.52" xr:uid="{B018125C-336D-40F6-801F-445594375179}"/>
    <hyperlink ref="B59" location="'Table 10.53'!A1" display="10.53" xr:uid="{E84B055B-4E89-4262-A6E6-EAD9FCE78C8B}"/>
    <hyperlink ref="B60" location="'Table 10.54'!A1" display="10.54" xr:uid="{21311D9E-7634-47CA-A442-18FB33589A53}"/>
    <hyperlink ref="B61" location="'Table 10.55'!A1" display="10.55" xr:uid="{A1E0AE77-895D-41A3-9934-469CD2F0ABD1}"/>
    <hyperlink ref="B62" location="'Table 10.56'!A1" display="10.56" xr:uid="{760C065F-2A98-4675-8AD6-792C60197132}"/>
    <hyperlink ref="B63" location="'Table 10.57'!A1" display="10.57" xr:uid="{526CC7D1-4E32-4E9E-BE62-F3DAABB1576C}"/>
    <hyperlink ref="B64" location="'Table 10.58'!A1" display="10.58" xr:uid="{9624BC67-5A97-4C18-BE33-6354409F3F58}"/>
    <hyperlink ref="B65" location="'Table 10.59'!A1" display="10.59" xr:uid="{B83134C5-422E-4446-B62E-40E017596F38}"/>
    <hyperlink ref="B66" location="'Table 10.60'!A1" display="10.60" xr:uid="{7F5AEBF9-E50D-4DE2-AE13-5DC2AFCFEEA0}"/>
    <hyperlink ref="B67" location="'Table 10.61'!A1" display="10.61" xr:uid="{C40EC6D4-2B59-4210-844F-C9D1F3444A52}"/>
    <hyperlink ref="B68" location="'Table 10.62'!A1" display="10.62" xr:uid="{193FDF6E-5008-4F90-95DB-E7E8B71BD99E}"/>
    <hyperlink ref="B69" location="'Table 10.63'!A1" display="10.63" xr:uid="{1B959EFD-66B8-4144-BB57-3953BAC75092}"/>
    <hyperlink ref="B70" location="'Table 10.64'!A1" display="10.64" xr:uid="{1E4B488E-2A52-4771-8C55-386B196333AD}"/>
    <hyperlink ref="B71" location="'Table 10.65'!A1" display="10.65" xr:uid="{EC462725-2798-4E3C-974C-B9C86CAA10E8}"/>
    <hyperlink ref="B72" location="'Table 10.66'!A1" display="10.66" xr:uid="{52F196E9-E798-449C-A07B-300098E2FE4E}"/>
    <hyperlink ref="B73" location="'Table 10.67'!A1" display="10.67" xr:uid="{E056FD2D-4E98-478C-8FBC-9E106892E788}"/>
    <hyperlink ref="B74" location="'Table 10.68'!A1" display="10.68" xr:uid="{F43E7762-2EEF-4DE5-9719-1C832377D12E}"/>
    <hyperlink ref="B75" location="'Table 10.69'!A1" display="10.69" xr:uid="{CF382F72-1D3B-4447-9E79-B33D7E76976F}"/>
    <hyperlink ref="B76" location="'Table 10.70'!A1" display="10.70" xr:uid="{9B3F59BF-4C85-4FB8-8054-C66896BCEE5F}"/>
  </hyperlinks>
  <pageMargins left="0.7" right="0.7" top="0.75" bottom="0.75" header="0.3" footer="0.3"/>
  <pageSetup paperSize="9" orientation="portrait" verticalDpi="0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220BE-77BD-4C60-8F2C-62B8F5EE3BD3}">
  <sheetPr codeName="Sheet73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Burnside</v>
      </c>
      <c r="T1" s="113"/>
      <c r="U1" s="113"/>
      <c r="V1" s="113"/>
      <c r="W1" s="113"/>
      <c r="X1" s="113"/>
      <c r="Y1" s="114" t="str">
        <f>Y3</f>
        <v>10.9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125</v>
      </c>
      <c r="Y3" s="118" t="s">
        <v>212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10.9 Burnside,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34312</v>
      </c>
      <c r="U4" s="121">
        <v>34309</v>
      </c>
      <c r="V4" s="121">
        <v>34301</v>
      </c>
      <c r="W4" s="121">
        <v>33480</v>
      </c>
      <c r="X4" s="121">
        <v>33135</v>
      </c>
      <c r="Y4" s="121">
        <v>34055</v>
      </c>
      <c r="Z4" s="121">
        <v>34555</v>
      </c>
      <c r="AB4" s="122" t="str">
        <f>TEXT(Z4,"###,###")</f>
        <v>34,555</v>
      </c>
      <c r="AD4" s="123">
        <f>Z4/Y4-1</f>
        <v>1.46821318455439E-2</v>
      </c>
      <c r="AF4" s="123">
        <f t="shared" ref="AF4:AF9" si="0">Z4/T4-1</f>
        <v>7.0820704126837164E-3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16756</v>
      </c>
      <c r="U5" s="121">
        <v>16841</v>
      </c>
      <c r="V5" s="121">
        <v>16752</v>
      </c>
      <c r="W5" s="121">
        <v>16308</v>
      </c>
      <c r="X5" s="121">
        <v>16169</v>
      </c>
      <c r="Y5" s="121">
        <v>16686</v>
      </c>
      <c r="Z5" s="121">
        <v>16853</v>
      </c>
      <c r="AB5" s="122" t="str">
        <f>TEXT(Z5,"###,###")</f>
        <v>16,853</v>
      </c>
      <c r="AD5" s="123">
        <f t="shared" ref="AD5:AD9" si="1">Z5/Y5-1</f>
        <v>1.0008390267289835E-2</v>
      </c>
      <c r="AF5" s="123">
        <f t="shared" si="0"/>
        <v>5.7889711148244594E-3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17556</v>
      </c>
      <c r="U6" s="121">
        <v>17468</v>
      </c>
      <c r="V6" s="121">
        <v>17549</v>
      </c>
      <c r="W6" s="121">
        <v>17172</v>
      </c>
      <c r="X6" s="121">
        <v>16966</v>
      </c>
      <c r="Y6" s="121">
        <v>17369</v>
      </c>
      <c r="Z6" s="121">
        <v>17702</v>
      </c>
      <c r="AB6" s="122" t="str">
        <f>TEXT(Z6,"###,###")</f>
        <v>17,702</v>
      </c>
      <c r="AD6" s="123">
        <f t="shared" si="1"/>
        <v>1.9172088203120552E-2</v>
      </c>
      <c r="AF6" s="123">
        <f t="shared" si="0"/>
        <v>8.3162451583504993E-3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24389</v>
      </c>
      <c r="U7" s="121">
        <v>24294</v>
      </c>
      <c r="V7" s="121">
        <v>24394</v>
      </c>
      <c r="W7" s="121">
        <v>24095</v>
      </c>
      <c r="X7" s="121">
        <v>23946</v>
      </c>
      <c r="Y7" s="121">
        <v>24197</v>
      </c>
      <c r="Z7" s="121">
        <v>24419</v>
      </c>
      <c r="AB7" s="122" t="str">
        <f>TEXT(Z7,"###,###")</f>
        <v>24,419</v>
      </c>
      <c r="AD7" s="123">
        <f t="shared" si="1"/>
        <v>9.1746910774062052E-3</v>
      </c>
      <c r="AF7" s="123">
        <f t="shared" si="0"/>
        <v>1.2300627331993663E-3</v>
      </c>
    </row>
    <row r="8" spans="1:32" ht="17.25" customHeight="1" x14ac:dyDescent="0.25">
      <c r="A8" s="44" t="s">
        <v>13</v>
      </c>
      <c r="B8" s="45"/>
      <c r="C8" s="46"/>
      <c r="D8" s="47" t="str">
        <f>AB4</f>
        <v>34,555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24,419</v>
      </c>
      <c r="P8" s="48"/>
      <c r="S8" s="120" t="s">
        <v>88</v>
      </c>
      <c r="T8" s="121">
        <v>37300</v>
      </c>
      <c r="U8" s="121">
        <v>39414</v>
      </c>
      <c r="V8" s="121">
        <v>39407.97</v>
      </c>
      <c r="W8" s="121">
        <v>41809</v>
      </c>
      <c r="X8" s="121">
        <v>43978</v>
      </c>
      <c r="Y8" s="121">
        <v>44025.79</v>
      </c>
      <c r="Z8" s="121">
        <v>45599</v>
      </c>
      <c r="AB8" s="122" t="str">
        <f>TEXT(Z8,"$###,###")</f>
        <v>$45,599</v>
      </c>
      <c r="AD8" s="123">
        <f t="shared" si="1"/>
        <v>3.5733827831368803E-2</v>
      </c>
      <c r="AF8" s="123">
        <f t="shared" si="0"/>
        <v>0.22249329758713143</v>
      </c>
    </row>
    <row r="9" spans="1:32" x14ac:dyDescent="0.25">
      <c r="A9" s="52" t="s">
        <v>15</v>
      </c>
      <c r="B9" s="53"/>
      <c r="C9" s="54"/>
      <c r="D9" s="55">
        <f>AD104</f>
        <v>69.324265663435099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49.510626970801425</v>
      </c>
      <c r="P9" s="56" t="s">
        <v>89</v>
      </c>
      <c r="S9" s="120" t="s">
        <v>7</v>
      </c>
      <c r="T9" s="121">
        <v>1665356864</v>
      </c>
      <c r="U9" s="121">
        <v>1683498729</v>
      </c>
      <c r="V9" s="121">
        <v>1756992920</v>
      </c>
      <c r="W9" s="121">
        <v>1784286129</v>
      </c>
      <c r="X9" s="121">
        <v>1813016393</v>
      </c>
      <c r="Y9" s="121">
        <v>1840518148</v>
      </c>
      <c r="Z9" s="121">
        <v>1901300100</v>
      </c>
      <c r="AB9" s="122" t="str">
        <f>TEXT(Z9/1000000,"$#,###.0")&amp;" mil"</f>
        <v>$1,901.3 mil</v>
      </c>
      <c r="AD9" s="123">
        <f t="shared" si="1"/>
        <v>3.3024369830880973E-2</v>
      </c>
      <c r="AF9" s="123">
        <f t="shared" si="0"/>
        <v>0.14167728316998129</v>
      </c>
    </row>
    <row r="10" spans="1:32" x14ac:dyDescent="0.25">
      <c r="A10" s="52" t="s">
        <v>18</v>
      </c>
      <c r="B10" s="53"/>
      <c r="C10" s="54"/>
      <c r="D10" s="55">
        <f>AD105</f>
        <v>21.39198379395167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50.489373029198568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90.015971169990578</v>
      </c>
      <c r="P11" s="56" t="s">
        <v>89</v>
      </c>
      <c r="S11" s="120" t="s">
        <v>30</v>
      </c>
      <c r="T11" s="125">
        <v>29604</v>
      </c>
      <c r="U11" s="125">
        <v>29612</v>
      </c>
      <c r="V11" s="125">
        <v>29659</v>
      </c>
      <c r="W11" s="125">
        <v>29067</v>
      </c>
      <c r="X11" s="125">
        <v>28486</v>
      </c>
      <c r="Y11" s="125">
        <v>29244</v>
      </c>
      <c r="Z11" s="125">
        <v>29765</v>
      </c>
    </row>
    <row r="12" spans="1:32" ht="28.5" customHeight="1" x14ac:dyDescent="0.25">
      <c r="A12" s="52" t="s">
        <v>20</v>
      </c>
      <c r="B12" s="54"/>
      <c r="C12" s="54"/>
      <c r="D12" s="55">
        <f>AD108</f>
        <v>19.033424974678049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19.615872885867564</v>
      </c>
      <c r="P12" s="56" t="s">
        <v>89</v>
      </c>
      <c r="S12" s="120" t="s">
        <v>31</v>
      </c>
      <c r="T12" s="125">
        <v>4705</v>
      </c>
      <c r="U12" s="125">
        <v>4699</v>
      </c>
      <c r="V12" s="125">
        <v>4640</v>
      </c>
      <c r="W12" s="125">
        <v>4416</v>
      </c>
      <c r="X12" s="125">
        <v>4648</v>
      </c>
      <c r="Y12" s="125">
        <v>4811</v>
      </c>
      <c r="Z12" s="125">
        <v>4789</v>
      </c>
    </row>
    <row r="13" spans="1:32" ht="15" customHeight="1" x14ac:dyDescent="0.25">
      <c r="A13" s="52" t="s">
        <v>21</v>
      </c>
      <c r="B13" s="54"/>
      <c r="C13" s="54"/>
      <c r="D13" s="55">
        <f>AD109</f>
        <v>13.274489943568224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44.2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19.97974243958906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38.422804225148319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363</v>
      </c>
      <c r="Z15" s="125">
        <v>335</v>
      </c>
      <c r="AB15" s="129">
        <f t="shared" ref="AB15:AB34" si="2">IF(Z15="np",0,Z15/$Z$34)</f>
        <v>9.6946896252351322E-3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332</v>
      </c>
      <c r="Z16" s="125">
        <v>283</v>
      </c>
      <c r="AB16" s="129">
        <f t="shared" si="2"/>
        <v>8.1898422804225143E-3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1286</v>
      </c>
      <c r="Z17" s="125">
        <v>1327</v>
      </c>
      <c r="AB17" s="129">
        <f t="shared" si="2"/>
        <v>3.8402546664737372E-2</v>
      </c>
    </row>
    <row r="18" spans="1:28" x14ac:dyDescent="0.25">
      <c r="A18" s="82" t="str">
        <f>$S$1&amp;" ("&amp;$T$2&amp;" to "&amp;$Z$2&amp;")"</f>
        <v>Burnside (2011-12 to 2017-18)</v>
      </c>
      <c r="B18" s="82"/>
      <c r="C18" s="82"/>
      <c r="D18" s="82"/>
      <c r="E18" s="82"/>
      <c r="F18" s="82"/>
      <c r="G18" s="82" t="str">
        <f>$S$1&amp;" ("&amp;$T$2&amp;" to "&amp;$Z$2&amp;")"</f>
        <v>Burnside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210</v>
      </c>
      <c r="Z18" s="125">
        <v>218</v>
      </c>
      <c r="AB18" s="129">
        <f t="shared" si="2"/>
        <v>6.3087830994067425E-3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1139</v>
      </c>
      <c r="Z19" s="125">
        <v>1283</v>
      </c>
      <c r="AB19" s="129">
        <f t="shared" si="2"/>
        <v>3.7129214296049776E-2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1029</v>
      </c>
      <c r="Z20" s="125">
        <v>995</v>
      </c>
      <c r="AB20" s="129">
        <f t="shared" si="2"/>
        <v>2.8794675155549124E-2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2568</v>
      </c>
      <c r="Z21" s="125">
        <v>2495</v>
      </c>
      <c r="AB21" s="129">
        <f t="shared" si="2"/>
        <v>7.2203733178990009E-2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2390</v>
      </c>
      <c r="Z22" s="125">
        <v>2346</v>
      </c>
      <c r="AB22" s="129">
        <f t="shared" si="2"/>
        <v>6.7891766748661556E-2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594</v>
      </c>
      <c r="Z23" s="125">
        <v>684</v>
      </c>
      <c r="AB23" s="129">
        <f t="shared" si="2"/>
        <v>1.9794530458689046E-2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485</v>
      </c>
      <c r="Z24" s="125">
        <v>503</v>
      </c>
      <c r="AB24" s="129">
        <f t="shared" si="2"/>
        <v>1.4556504123860512E-2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1368</v>
      </c>
      <c r="Z25" s="125">
        <v>1370</v>
      </c>
      <c r="AB25" s="129">
        <f t="shared" si="2"/>
        <v>3.964693966140935E-2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741</v>
      </c>
      <c r="Z26" s="125">
        <v>791</v>
      </c>
      <c r="AB26" s="129">
        <f t="shared" si="2"/>
        <v>2.2891043264361165E-2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3481</v>
      </c>
      <c r="Z27" s="125">
        <v>3820</v>
      </c>
      <c r="AB27" s="129">
        <f t="shared" si="2"/>
        <v>0.11054840109969613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2097</v>
      </c>
      <c r="Z28" s="125">
        <v>2283</v>
      </c>
      <c r="AB28" s="129">
        <f t="shared" si="2"/>
        <v>6.606858631167703E-2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2038</v>
      </c>
      <c r="Z29" s="125">
        <v>2071</v>
      </c>
      <c r="AB29" s="129">
        <f t="shared" si="2"/>
        <v>5.9933439444364058E-2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3818</v>
      </c>
      <c r="Z30" s="125">
        <v>4055</v>
      </c>
      <c r="AB30" s="129">
        <f t="shared" si="2"/>
        <v>0.11734915352336854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5401</v>
      </c>
      <c r="Z31" s="125">
        <v>5769</v>
      </c>
      <c r="AB31" s="129">
        <f t="shared" si="2"/>
        <v>0.16695123715815366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689</v>
      </c>
      <c r="Z32" s="125">
        <v>824</v>
      </c>
      <c r="AB32" s="129">
        <f t="shared" si="2"/>
        <v>2.3846042540876862E-2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861</v>
      </c>
      <c r="Z33" s="125">
        <v>922</v>
      </c>
      <c r="AB33" s="129">
        <f t="shared" si="2"/>
        <v>2.6682100998408335E-2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34055</v>
      </c>
      <c r="Z34" s="132">
        <v>34555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8</v>
      </c>
      <c r="Y44" s="125">
        <v>10</v>
      </c>
      <c r="Z44" s="125">
        <v>12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184</v>
      </c>
      <c r="Y45" s="125">
        <v>205</v>
      </c>
      <c r="Z45" s="125">
        <v>223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820</v>
      </c>
      <c r="Y46" s="125">
        <v>851</v>
      </c>
      <c r="Z46" s="125">
        <v>839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1410</v>
      </c>
      <c r="Y47" s="125">
        <v>1499</v>
      </c>
      <c r="Z47" s="125">
        <v>1514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1655</v>
      </c>
      <c r="Y48" s="125">
        <v>1612</v>
      </c>
      <c r="Z48" s="125">
        <v>1698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Burnside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1266</v>
      </c>
      <c r="Y49" s="125">
        <v>1382</v>
      </c>
      <c r="Z49" s="125">
        <v>1383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1367</v>
      </c>
      <c r="Y50" s="125">
        <v>1453</v>
      </c>
      <c r="Z50" s="125">
        <v>1571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1585</v>
      </c>
      <c r="Y51" s="125">
        <v>1596</v>
      </c>
      <c r="Z51" s="125">
        <v>1556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1718</v>
      </c>
      <c r="Y52" s="125">
        <v>1782</v>
      </c>
      <c r="Z52" s="125">
        <v>1926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1594</v>
      </c>
      <c r="Y53" s="125">
        <v>1628</v>
      </c>
      <c r="Z53" s="125">
        <v>1482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1513</v>
      </c>
      <c r="Y54" s="125">
        <v>1578</v>
      </c>
      <c r="Z54" s="125">
        <v>1578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1251</v>
      </c>
      <c r="Y55" s="125">
        <v>1233</v>
      </c>
      <c r="Z55" s="125">
        <v>1249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886</v>
      </c>
      <c r="Y56" s="125">
        <v>886</v>
      </c>
      <c r="Z56" s="125">
        <v>852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549</v>
      </c>
      <c r="Y57" s="125">
        <v>598</v>
      </c>
      <c r="Z57" s="125">
        <v>579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220</v>
      </c>
      <c r="Y58" s="125">
        <v>233</v>
      </c>
      <c r="Z58" s="125">
        <v>223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78</v>
      </c>
      <c r="Y59" s="125">
        <v>82</v>
      </c>
      <c r="Z59" s="125">
        <v>100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64</v>
      </c>
      <c r="Y60" s="125">
        <v>58</v>
      </c>
      <c r="Z60" s="125">
        <v>54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16169</v>
      </c>
      <c r="Y61" s="125">
        <v>16686</v>
      </c>
      <c r="Z61" s="125">
        <v>16853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19</v>
      </c>
      <c r="Y63" s="125">
        <v>13</v>
      </c>
      <c r="Z63" s="125">
        <v>11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Burnside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298</v>
      </c>
      <c r="Y64" s="125">
        <v>358</v>
      </c>
      <c r="Z64" s="125">
        <v>333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1040</v>
      </c>
      <c r="Y65" s="125">
        <v>1074</v>
      </c>
      <c r="Z65" s="125">
        <v>1102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1578</v>
      </c>
      <c r="Y66" s="125">
        <v>1672</v>
      </c>
      <c r="Z66" s="125">
        <v>1746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1691</v>
      </c>
      <c r="Y67" s="125">
        <v>1671</v>
      </c>
      <c r="Z67" s="125">
        <v>1715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1360</v>
      </c>
      <c r="Y68" s="125">
        <v>1401</v>
      </c>
      <c r="Z68" s="125">
        <v>1476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1455</v>
      </c>
      <c r="Y69" s="125">
        <v>1563</v>
      </c>
      <c r="Z69" s="125">
        <v>1606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1722</v>
      </c>
      <c r="Y70" s="125">
        <v>1701</v>
      </c>
      <c r="Z70" s="125">
        <v>1855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1828</v>
      </c>
      <c r="Y71" s="125">
        <v>1915</v>
      </c>
      <c r="Z71" s="125">
        <v>1952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1723</v>
      </c>
      <c r="Y72" s="125">
        <v>1777</v>
      </c>
      <c r="Z72" s="125">
        <v>1660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1664</v>
      </c>
      <c r="Y73" s="125">
        <v>1578</v>
      </c>
      <c r="Z73" s="125">
        <v>1649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1169</v>
      </c>
      <c r="Y74" s="125">
        <v>1248</v>
      </c>
      <c r="Z74" s="125">
        <v>1243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729</v>
      </c>
      <c r="Y75" s="125">
        <v>698</v>
      </c>
      <c r="Z75" s="125">
        <v>685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311</v>
      </c>
      <c r="Y76" s="125">
        <v>349</v>
      </c>
      <c r="Z76" s="125">
        <v>339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166</v>
      </c>
      <c r="Y77" s="125">
        <v>152</v>
      </c>
      <c r="Z77" s="125">
        <v>136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89</v>
      </c>
      <c r="Y78" s="125">
        <v>91</v>
      </c>
      <c r="Z78" s="125">
        <v>88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106</v>
      </c>
      <c r="Y79" s="125">
        <v>108</v>
      </c>
      <c r="Z79" s="125">
        <v>100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16966</v>
      </c>
      <c r="Y80" s="125">
        <v>17369</v>
      </c>
      <c r="Z80" s="125">
        <v>17702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Burnside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1959</v>
      </c>
      <c r="Y83" s="125">
        <v>1982</v>
      </c>
      <c r="Z83" s="125">
        <v>2007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3603</v>
      </c>
      <c r="Y84" s="125">
        <v>3553</v>
      </c>
      <c r="Z84" s="125">
        <v>3636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34,555</v>
      </c>
      <c r="D85" s="96">
        <f t="shared" ref="D85:D90" si="4">AD4</f>
        <v>1.46821318455439E-2</v>
      </c>
      <c r="E85" s="97">
        <f t="shared" ref="E85:E90" si="5">AD4</f>
        <v>1.46821318455439E-2</v>
      </c>
      <c r="F85" s="96">
        <f t="shared" ref="F85:F90" si="6">AF4</f>
        <v>7.0820704126837164E-3</v>
      </c>
      <c r="G85" s="97">
        <f t="shared" ref="G85:G90" si="7">AF4</f>
        <v>7.0820704126837164E-3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751</v>
      </c>
      <c r="Y85" s="125">
        <v>801</v>
      </c>
      <c r="Z85" s="125">
        <v>808</v>
      </c>
    </row>
    <row r="86" spans="1:32" ht="15" customHeight="1" x14ac:dyDescent="0.25">
      <c r="A86" s="98" t="s">
        <v>4</v>
      </c>
      <c r="B86" s="95"/>
      <c r="C86" s="109" t="str">
        <f t="shared" si="3"/>
        <v>16,853</v>
      </c>
      <c r="D86" s="96">
        <f t="shared" si="4"/>
        <v>1.0008390267289835E-2</v>
      </c>
      <c r="E86" s="97">
        <f t="shared" si="5"/>
        <v>1.0008390267289835E-2</v>
      </c>
      <c r="F86" s="96">
        <f t="shared" si="6"/>
        <v>5.7889711148244594E-3</v>
      </c>
      <c r="G86" s="97">
        <f t="shared" si="7"/>
        <v>5.7889711148244594E-3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610</v>
      </c>
      <c r="Y86" s="125">
        <v>659</v>
      </c>
      <c r="Z86" s="125">
        <v>680</v>
      </c>
    </row>
    <row r="87" spans="1:32" ht="15" customHeight="1" x14ac:dyDescent="0.25">
      <c r="A87" s="98" t="s">
        <v>5</v>
      </c>
      <c r="B87" s="95"/>
      <c r="C87" s="109" t="str">
        <f t="shared" si="3"/>
        <v>17,702</v>
      </c>
      <c r="D87" s="96">
        <f t="shared" si="4"/>
        <v>1.9172088203120552E-2</v>
      </c>
      <c r="E87" s="97">
        <f t="shared" si="5"/>
        <v>1.9172088203120552E-2</v>
      </c>
      <c r="F87" s="96">
        <f t="shared" si="6"/>
        <v>8.3162451583504993E-3</v>
      </c>
      <c r="G87" s="97">
        <f t="shared" si="7"/>
        <v>8.3162451583504993E-3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749</v>
      </c>
      <c r="Y87" s="125">
        <v>776</v>
      </c>
      <c r="Z87" s="125">
        <v>790</v>
      </c>
    </row>
    <row r="88" spans="1:32" ht="15" customHeight="1" x14ac:dyDescent="0.25">
      <c r="A88" s="95" t="s">
        <v>6</v>
      </c>
      <c r="B88" s="95"/>
      <c r="C88" s="109" t="str">
        <f t="shared" si="3"/>
        <v>24,419</v>
      </c>
      <c r="D88" s="96">
        <f t="shared" si="4"/>
        <v>9.1746910774062052E-3</v>
      </c>
      <c r="E88" s="97">
        <f t="shared" si="5"/>
        <v>9.1746910774062052E-3</v>
      </c>
      <c r="F88" s="96">
        <f t="shared" si="6"/>
        <v>1.2300627331993663E-3</v>
      </c>
      <c r="G88" s="97">
        <f t="shared" si="7"/>
        <v>1.2300627331993663E-3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638</v>
      </c>
      <c r="Y88" s="125">
        <v>642</v>
      </c>
      <c r="Z88" s="125">
        <v>680</v>
      </c>
    </row>
    <row r="89" spans="1:32" ht="15" customHeight="1" x14ac:dyDescent="0.25">
      <c r="A89" s="95" t="s">
        <v>104</v>
      </c>
      <c r="B89" s="95"/>
      <c r="C89" s="146" t="str">
        <f t="shared" si="3"/>
        <v>$45,599</v>
      </c>
      <c r="D89" s="96">
        <f t="shared" si="4"/>
        <v>3.5733827831368803E-2</v>
      </c>
      <c r="E89" s="97">
        <f t="shared" si="5"/>
        <v>3.5733827831368803E-2</v>
      </c>
      <c r="F89" s="96">
        <f t="shared" si="6"/>
        <v>0.22249329758713143</v>
      </c>
      <c r="G89" s="97">
        <f t="shared" si="7"/>
        <v>0.22249329758713143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242</v>
      </c>
      <c r="Y89" s="125">
        <v>253</v>
      </c>
      <c r="Z89" s="125">
        <v>259</v>
      </c>
    </row>
    <row r="90" spans="1:32" ht="15" customHeight="1" x14ac:dyDescent="0.25">
      <c r="A90" s="95" t="s">
        <v>7</v>
      </c>
      <c r="B90" s="95"/>
      <c r="C90" s="109" t="str">
        <f t="shared" si="3"/>
        <v>$1,901.3 mil</v>
      </c>
      <c r="D90" s="96">
        <f t="shared" si="4"/>
        <v>3.3024369830880973E-2</v>
      </c>
      <c r="E90" s="97">
        <f t="shared" si="5"/>
        <v>3.3024369830880973E-2</v>
      </c>
      <c r="F90" s="96">
        <f t="shared" si="6"/>
        <v>0.14167728316998129</v>
      </c>
      <c r="G90" s="97">
        <f t="shared" si="7"/>
        <v>0.14167728316998129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537</v>
      </c>
      <c r="Y90" s="125">
        <v>583</v>
      </c>
      <c r="Z90" s="125">
        <v>622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11900</v>
      </c>
      <c r="Y91" s="125">
        <v>11997</v>
      </c>
      <c r="Z91" s="125">
        <v>12090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1099</v>
      </c>
      <c r="Y93" s="125">
        <v>1164</v>
      </c>
      <c r="Z93" s="125">
        <v>1209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3899</v>
      </c>
      <c r="Y94" s="125">
        <v>3887</v>
      </c>
      <c r="Z94" s="125">
        <v>4015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233</v>
      </c>
      <c r="Y95" s="125">
        <v>259</v>
      </c>
      <c r="Z95" s="125">
        <v>275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1042</v>
      </c>
      <c r="Y96" s="125">
        <v>1122</v>
      </c>
      <c r="Z96" s="125">
        <v>1147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2105</v>
      </c>
      <c r="Y97" s="125">
        <v>2177</v>
      </c>
      <c r="Z97" s="125">
        <v>2182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932</v>
      </c>
      <c r="Y98" s="125">
        <v>956</v>
      </c>
      <c r="Z98" s="125">
        <v>968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18</v>
      </c>
      <c r="Y99" s="125">
        <v>23</v>
      </c>
      <c r="Z99" s="125">
        <v>22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204</v>
      </c>
      <c r="Y100" s="125">
        <v>238</v>
      </c>
      <c r="Z100" s="125">
        <v>266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12046</v>
      </c>
      <c r="Y101" s="125">
        <v>12200</v>
      </c>
      <c r="Z101" s="125">
        <v>12329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22183</v>
      </c>
      <c r="Y104" s="125">
        <v>23765</v>
      </c>
      <c r="Z104" s="125">
        <v>23955</v>
      </c>
      <c r="AB104" s="122" t="str">
        <f>TEXT(Z104,"###,###")</f>
        <v>23,955</v>
      </c>
      <c r="AD104" s="143">
        <f>Z104/($Z$4)*100</f>
        <v>69.324265663435099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7136</v>
      </c>
      <c r="Y105" s="125">
        <v>7252</v>
      </c>
      <c r="Z105" s="125">
        <v>7392</v>
      </c>
      <c r="AB105" s="122" t="str">
        <f>TEXT(Z105,"###,###")</f>
        <v>7,392</v>
      </c>
      <c r="AD105" s="143">
        <f>Z105/($Z$4)*100</f>
        <v>21.39198379395167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29319</v>
      </c>
      <c r="Y106" s="132">
        <v>31017</v>
      </c>
      <c r="Z106" s="132">
        <v>31347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5219</v>
      </c>
      <c r="Y108" s="125">
        <v>5944</v>
      </c>
      <c r="Z108" s="125">
        <v>6577</v>
      </c>
      <c r="AB108" s="122" t="str">
        <f>TEXT(Z108,"###,###")</f>
        <v>6,577</v>
      </c>
      <c r="AD108" s="143">
        <f>Z108/($Z$4)*100</f>
        <v>19.033424974678049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4497</v>
      </c>
      <c r="Y109" s="125">
        <v>4899</v>
      </c>
      <c r="Z109" s="125">
        <v>4587</v>
      </c>
      <c r="AB109" s="122" t="str">
        <f>TEXT(Z109,"###,###")</f>
        <v>4,587</v>
      </c>
      <c r="AD109" s="143">
        <f>Z109/($Z$4)*100</f>
        <v>13.274489943568224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6678</v>
      </c>
      <c r="Y110" s="125">
        <v>6798</v>
      </c>
      <c r="Z110" s="125">
        <v>6904</v>
      </c>
      <c r="AB110" s="122" t="str">
        <f>TEXT(Z110,"###,###")</f>
        <v>6,904</v>
      </c>
      <c r="AD110" s="143">
        <f>Z110/($Z$4)*100</f>
        <v>19.97974243958906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12923</v>
      </c>
      <c r="Y111" s="125">
        <v>13376</v>
      </c>
      <c r="Z111" s="125">
        <v>13277</v>
      </c>
      <c r="AB111" s="122" t="str">
        <f>TEXT(Z111,"###,###")</f>
        <v>13,277</v>
      </c>
      <c r="AD111" s="143">
        <f>Z111/($Z$4)*100</f>
        <v>38.422804225148319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33135</v>
      </c>
      <c r="Y112" s="125">
        <v>34055</v>
      </c>
      <c r="Z112" s="125">
        <v>34555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45.78</v>
      </c>
      <c r="U118" s="144">
        <v>42.94</v>
      </c>
      <c r="V118" s="144">
        <v>42.12</v>
      </c>
      <c r="W118" s="144">
        <v>42.16</v>
      </c>
      <c r="X118" s="144">
        <v>43.46</v>
      </c>
      <c r="Y118" s="144">
        <v>44.39</v>
      </c>
      <c r="Z118" s="144">
        <v>44.18</v>
      </c>
      <c r="AB118" s="122" t="str">
        <f>TEXT(Z118,"##.0")</f>
        <v>44.2</v>
      </c>
    </row>
    <row r="120" spans="19:32" x14ac:dyDescent="0.25">
      <c r="S120" s="115" t="s">
        <v>106</v>
      </c>
      <c r="T120" s="125">
        <v>19681</v>
      </c>
      <c r="U120" s="125">
        <v>19600</v>
      </c>
      <c r="V120" s="125">
        <v>19752</v>
      </c>
      <c r="W120" s="125">
        <v>19682</v>
      </c>
      <c r="X120" s="125">
        <v>19297</v>
      </c>
      <c r="Y120" s="125">
        <v>19386</v>
      </c>
      <c r="Z120" s="125">
        <v>19629</v>
      </c>
      <c r="AB120" s="122" t="str">
        <f>TEXT(Z120,"###,###")</f>
        <v>19,629</v>
      </c>
    </row>
    <row r="121" spans="19:32" x14ac:dyDescent="0.25">
      <c r="S121" s="115" t="s">
        <v>107</v>
      </c>
      <c r="T121" s="125">
        <v>2405</v>
      </c>
      <c r="U121" s="125">
        <v>2380</v>
      </c>
      <c r="V121" s="125">
        <v>2362</v>
      </c>
      <c r="W121" s="125">
        <v>2288</v>
      </c>
      <c r="X121" s="125">
        <v>2397</v>
      </c>
      <c r="Y121" s="125">
        <v>2470</v>
      </c>
      <c r="Z121" s="125">
        <v>2438</v>
      </c>
      <c r="AB121" s="122" t="str">
        <f>TEXT(Z121,"###,###")</f>
        <v>2,438</v>
      </c>
    </row>
    <row r="122" spans="19:32" x14ac:dyDescent="0.25">
      <c r="S122" s="115" t="s">
        <v>108</v>
      </c>
      <c r="T122" s="125">
        <v>2301</v>
      </c>
      <c r="U122" s="125">
        <v>2312</v>
      </c>
      <c r="V122" s="125">
        <v>2281</v>
      </c>
      <c r="W122" s="125">
        <v>2119</v>
      </c>
      <c r="X122" s="125">
        <v>2251</v>
      </c>
      <c r="Y122" s="125">
        <v>2341</v>
      </c>
      <c r="Z122" s="125">
        <v>2352</v>
      </c>
      <c r="AB122" s="122" t="str">
        <f>TEXT(Z122,"###,###")</f>
        <v>2,352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21982</v>
      </c>
      <c r="U124" s="125">
        <v>21912</v>
      </c>
      <c r="V124" s="125">
        <v>22033</v>
      </c>
      <c r="W124" s="125">
        <v>21801</v>
      </c>
      <c r="X124" s="125">
        <v>21548</v>
      </c>
      <c r="Y124" s="125">
        <v>21727</v>
      </c>
      <c r="Z124" s="125">
        <v>21981</v>
      </c>
      <c r="AB124" s="122" t="str">
        <f>TEXT(Z124,"###,###")</f>
        <v>21,981</v>
      </c>
      <c r="AD124" s="139">
        <f>Z124/$Z$7*100</f>
        <v>90.015971169990578</v>
      </c>
    </row>
    <row r="125" spans="19:32" x14ac:dyDescent="0.25">
      <c r="S125" s="115" t="s">
        <v>110</v>
      </c>
      <c r="T125" s="125">
        <v>4706</v>
      </c>
      <c r="U125" s="125">
        <v>4692</v>
      </c>
      <c r="V125" s="125">
        <v>4643</v>
      </c>
      <c r="W125" s="125">
        <v>4407</v>
      </c>
      <c r="X125" s="125">
        <v>4648</v>
      </c>
      <c r="Y125" s="125">
        <v>4811</v>
      </c>
      <c r="Z125" s="125">
        <v>4790</v>
      </c>
      <c r="AB125" s="122" t="str">
        <f>TEXT(Z125,"###,###")</f>
        <v>4,790</v>
      </c>
      <c r="AD125" s="139">
        <f>Z125/$Z$7*100</f>
        <v>19.615872885867564</v>
      </c>
    </row>
    <row r="127" spans="19:32" x14ac:dyDescent="0.25">
      <c r="S127" s="115" t="s">
        <v>111</v>
      </c>
      <c r="T127" s="125">
        <v>12183</v>
      </c>
      <c r="U127" s="125">
        <v>12099</v>
      </c>
      <c r="V127" s="125">
        <v>12165</v>
      </c>
      <c r="W127" s="125">
        <v>11937</v>
      </c>
      <c r="X127" s="125">
        <v>11900</v>
      </c>
      <c r="Y127" s="125">
        <v>11997</v>
      </c>
      <c r="Z127" s="125">
        <v>12090</v>
      </c>
      <c r="AB127" s="122" t="str">
        <f>TEXT(Z127,"###,###")</f>
        <v>12,090</v>
      </c>
      <c r="AD127" s="139">
        <f>Z127/$Z$7*100</f>
        <v>49.510626970801425</v>
      </c>
    </row>
    <row r="128" spans="19:32" x14ac:dyDescent="0.25">
      <c r="S128" s="115" t="s">
        <v>112</v>
      </c>
      <c r="T128" s="125">
        <v>12206</v>
      </c>
      <c r="U128" s="125">
        <v>12195</v>
      </c>
      <c r="V128" s="125">
        <v>12229</v>
      </c>
      <c r="W128" s="125">
        <v>12158</v>
      </c>
      <c r="X128" s="125">
        <v>12046</v>
      </c>
      <c r="Y128" s="125">
        <v>12200</v>
      </c>
      <c r="Z128" s="125">
        <v>12329</v>
      </c>
      <c r="AB128" s="122" t="str">
        <f>TEXT(Z128,"###,###")</f>
        <v>12,329</v>
      </c>
      <c r="AD128" s="139">
        <f>Z128/$Z$7*100</f>
        <v>50.489373029198568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25" id="{57200E4A-CA9D-4FE9-B18E-D5B82792219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628" id="{78884CAD-C05C-4FC8-ACD1-4BD42671693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631" id="{B79B8A73-DEA6-4E67-BCF8-15D111F377A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634" id="{5DF561C3-F21A-472B-96D8-FB91E2BA06A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10642B-665D-4B72-87EF-9CFB006278AC}">
  <sheetPr codeName="Sheet74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Campbelltown</v>
      </c>
      <c r="T1" s="113"/>
      <c r="U1" s="113"/>
      <c r="V1" s="113"/>
      <c r="W1" s="113"/>
      <c r="X1" s="113"/>
      <c r="Y1" s="114" t="str">
        <f>Y3</f>
        <v>10.10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115</v>
      </c>
      <c r="Y3" s="118" t="s">
        <v>126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10.10 Campbelltown,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36010</v>
      </c>
      <c r="U4" s="121">
        <v>36266</v>
      </c>
      <c r="V4" s="121">
        <v>36403</v>
      </c>
      <c r="W4" s="121">
        <v>35670</v>
      </c>
      <c r="X4" s="121">
        <v>35302</v>
      </c>
      <c r="Y4" s="121">
        <v>36524</v>
      </c>
      <c r="Z4" s="121">
        <v>38219</v>
      </c>
      <c r="AB4" s="122" t="str">
        <f>TEXT(Z4,"###,###")</f>
        <v>38,219</v>
      </c>
      <c r="AD4" s="123">
        <f>Z4/Y4-1</f>
        <v>4.6407841419340734E-2</v>
      </c>
      <c r="AF4" s="123">
        <f t="shared" ref="AF4:AF9" si="0">Z4/T4-1</f>
        <v>6.1344071091363528E-2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18058</v>
      </c>
      <c r="U5" s="121">
        <v>18225</v>
      </c>
      <c r="V5" s="121">
        <v>18191</v>
      </c>
      <c r="W5" s="121">
        <v>17744</v>
      </c>
      <c r="X5" s="121">
        <v>17582</v>
      </c>
      <c r="Y5" s="121">
        <v>18117</v>
      </c>
      <c r="Z5" s="121">
        <v>19032</v>
      </c>
      <c r="AB5" s="122" t="str">
        <f>TEXT(Z5,"###,###")</f>
        <v>19,032</v>
      </c>
      <c r="AD5" s="123">
        <f t="shared" ref="AD5:AD9" si="1">Z5/Y5-1</f>
        <v>5.0505050505050608E-2</v>
      </c>
      <c r="AF5" s="123">
        <f t="shared" si="0"/>
        <v>5.393731310222627E-2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17952</v>
      </c>
      <c r="U6" s="121">
        <v>18041</v>
      </c>
      <c r="V6" s="121">
        <v>18212</v>
      </c>
      <c r="W6" s="121">
        <v>17926</v>
      </c>
      <c r="X6" s="121">
        <v>17720</v>
      </c>
      <c r="Y6" s="121">
        <v>18407</v>
      </c>
      <c r="Z6" s="121">
        <v>19187</v>
      </c>
      <c r="AB6" s="122" t="str">
        <f>TEXT(Z6,"###,###")</f>
        <v>19,187</v>
      </c>
      <c r="AD6" s="123">
        <f t="shared" si="1"/>
        <v>4.2375183354158796E-2</v>
      </c>
      <c r="AF6" s="123">
        <f t="shared" si="0"/>
        <v>6.8794563279857446E-2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26373</v>
      </c>
      <c r="U7" s="121">
        <v>26580</v>
      </c>
      <c r="V7" s="121">
        <v>26650</v>
      </c>
      <c r="W7" s="121">
        <v>26436</v>
      </c>
      <c r="X7" s="121">
        <v>26335</v>
      </c>
      <c r="Y7" s="121">
        <v>26669</v>
      </c>
      <c r="Z7" s="121">
        <v>27456</v>
      </c>
      <c r="AB7" s="122" t="str">
        <f>TEXT(Z7,"###,###")</f>
        <v>27,456</v>
      </c>
      <c r="AD7" s="123">
        <f t="shared" si="1"/>
        <v>2.9509917882185377E-2</v>
      </c>
      <c r="AF7" s="123">
        <f t="shared" si="0"/>
        <v>4.1064725287225601E-2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38,219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27,456</v>
      </c>
      <c r="P8" s="48"/>
      <c r="S8" s="120" t="s">
        <v>88</v>
      </c>
      <c r="T8" s="121">
        <v>36879.879999999997</v>
      </c>
      <c r="U8" s="121">
        <v>38251</v>
      </c>
      <c r="V8" s="121">
        <v>38355</v>
      </c>
      <c r="W8" s="121">
        <v>40502</v>
      </c>
      <c r="X8" s="121">
        <v>41341.07</v>
      </c>
      <c r="Y8" s="121">
        <v>42095</v>
      </c>
      <c r="Z8" s="121">
        <v>42025.69</v>
      </c>
      <c r="AB8" s="122" t="str">
        <f>TEXT(Z8,"$###,###")</f>
        <v>$42,026</v>
      </c>
      <c r="AD8" s="123">
        <f t="shared" si="1"/>
        <v>-1.6465138377479427E-3</v>
      </c>
      <c r="AF8" s="123">
        <f t="shared" si="0"/>
        <v>0.13952892471450573</v>
      </c>
    </row>
    <row r="9" spans="1:32" x14ac:dyDescent="0.25">
      <c r="A9" s="52" t="s">
        <v>15</v>
      </c>
      <c r="B9" s="53"/>
      <c r="C9" s="54"/>
      <c r="D9" s="55">
        <f>AD104</f>
        <v>71.961589785185382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50.382430069930074</v>
      </c>
      <c r="P9" s="56" t="s">
        <v>89</v>
      </c>
      <c r="S9" s="120" t="s">
        <v>7</v>
      </c>
      <c r="T9" s="121">
        <v>1238492221</v>
      </c>
      <c r="U9" s="121">
        <v>1286559502</v>
      </c>
      <c r="V9" s="121">
        <v>1338699728</v>
      </c>
      <c r="W9" s="121">
        <v>1359456843</v>
      </c>
      <c r="X9" s="121">
        <v>1388064722</v>
      </c>
      <c r="Y9" s="121">
        <v>1425580374</v>
      </c>
      <c r="Z9" s="121">
        <v>1504747939</v>
      </c>
      <c r="AB9" s="122" t="str">
        <f>TEXT(Z9/1000000,"$#,###.0")&amp;" mil"</f>
        <v>$1,504.7 mil</v>
      </c>
      <c r="AD9" s="123">
        <f t="shared" si="1"/>
        <v>5.5533568253234078E-2</v>
      </c>
      <c r="AF9" s="123">
        <f t="shared" si="0"/>
        <v>0.21498376290568566</v>
      </c>
    </row>
    <row r="10" spans="1:32" x14ac:dyDescent="0.25">
      <c r="A10" s="52" t="s">
        <v>18</v>
      </c>
      <c r="B10" s="53"/>
      <c r="C10" s="54"/>
      <c r="D10" s="55">
        <f>AD105</f>
        <v>19.4432088751668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49.617569930069934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91.819638694638698</v>
      </c>
      <c r="P11" s="56" t="s">
        <v>89</v>
      </c>
      <c r="S11" s="120" t="s">
        <v>30</v>
      </c>
      <c r="T11" s="125">
        <v>31885</v>
      </c>
      <c r="U11" s="125">
        <v>32208</v>
      </c>
      <c r="V11" s="125">
        <v>32412</v>
      </c>
      <c r="W11" s="125">
        <v>31744</v>
      </c>
      <c r="X11" s="125">
        <v>31390</v>
      </c>
      <c r="Y11" s="125">
        <v>32499</v>
      </c>
      <c r="Z11" s="125">
        <v>33953</v>
      </c>
    </row>
    <row r="12" spans="1:32" ht="28.5" customHeight="1" x14ac:dyDescent="0.25">
      <c r="A12" s="52" t="s">
        <v>20</v>
      </c>
      <c r="B12" s="54"/>
      <c r="C12" s="54"/>
      <c r="D12" s="55">
        <f>AD108</f>
        <v>16.198749313168843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15.544871794871796</v>
      </c>
      <c r="P12" s="56" t="s">
        <v>89</v>
      </c>
      <c r="S12" s="120" t="s">
        <v>31</v>
      </c>
      <c r="T12" s="125">
        <v>4125</v>
      </c>
      <c r="U12" s="125">
        <v>4059</v>
      </c>
      <c r="V12" s="125">
        <v>3994</v>
      </c>
      <c r="W12" s="125">
        <v>3929</v>
      </c>
      <c r="X12" s="125">
        <v>3914</v>
      </c>
      <c r="Y12" s="125">
        <v>4025</v>
      </c>
      <c r="Z12" s="125">
        <v>4266</v>
      </c>
    </row>
    <row r="13" spans="1:32" ht="15" customHeight="1" x14ac:dyDescent="0.25">
      <c r="A13" s="52" t="s">
        <v>21</v>
      </c>
      <c r="B13" s="54"/>
      <c r="C13" s="54"/>
      <c r="D13" s="55">
        <f>AD109</f>
        <v>13.440958685470578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41.5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21.274758627907588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40.492948533451951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196</v>
      </c>
      <c r="Z15" s="125">
        <v>198</v>
      </c>
      <c r="AB15" s="129">
        <f t="shared" ref="AB15:AB34" si="2">IF(Z15="np",0,Z15/$Z$34)</f>
        <v>5.1806693006096445E-3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148</v>
      </c>
      <c r="Z16" s="125">
        <v>187</v>
      </c>
      <c r="AB16" s="129">
        <f t="shared" si="2"/>
        <v>4.8928543394646641E-3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1890</v>
      </c>
      <c r="Z17" s="125">
        <v>1894</v>
      </c>
      <c r="AB17" s="129">
        <f t="shared" si="2"/>
        <v>4.9556503309872053E-2</v>
      </c>
    </row>
    <row r="18" spans="1:28" x14ac:dyDescent="0.25">
      <c r="A18" s="82" t="str">
        <f>$S$1&amp;" ("&amp;$T$2&amp;" to "&amp;$Z$2&amp;")"</f>
        <v>Campbelltown (2011-12 to 2017-18)</v>
      </c>
      <c r="B18" s="82"/>
      <c r="C18" s="82"/>
      <c r="D18" s="82"/>
      <c r="E18" s="82"/>
      <c r="F18" s="82"/>
      <c r="G18" s="82" t="str">
        <f>$S$1&amp;" ("&amp;$T$2&amp;" to "&amp;$Z$2&amp;")"</f>
        <v>Campbelltown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263</v>
      </c>
      <c r="Z18" s="125">
        <v>284</v>
      </c>
      <c r="AB18" s="129">
        <f t="shared" si="2"/>
        <v>7.4308589968340357E-3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1947</v>
      </c>
      <c r="Z19" s="125">
        <v>2279</v>
      </c>
      <c r="AB19" s="129">
        <f t="shared" si="2"/>
        <v>5.963002694994636E-2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1355</v>
      </c>
      <c r="Z20" s="125">
        <v>1338</v>
      </c>
      <c r="AB20" s="129">
        <f t="shared" si="2"/>
        <v>3.5008765273816689E-2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3647</v>
      </c>
      <c r="Z21" s="125">
        <v>3600</v>
      </c>
      <c r="AB21" s="129">
        <f t="shared" si="2"/>
        <v>9.4193987283811717E-2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2533</v>
      </c>
      <c r="Z22" s="125">
        <v>2677</v>
      </c>
      <c r="AB22" s="129">
        <f t="shared" si="2"/>
        <v>7.0043695544101101E-2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862</v>
      </c>
      <c r="Z23" s="125">
        <v>1149</v>
      </c>
      <c r="AB23" s="129">
        <f t="shared" si="2"/>
        <v>3.0063580941416573E-2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453</v>
      </c>
      <c r="Z24" s="125">
        <v>508</v>
      </c>
      <c r="AB24" s="129">
        <f t="shared" si="2"/>
        <v>1.3291818205604542E-2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1515</v>
      </c>
      <c r="Z25" s="125">
        <v>1525</v>
      </c>
      <c r="AB25" s="129">
        <f t="shared" si="2"/>
        <v>3.9901619613281356E-2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609</v>
      </c>
      <c r="Z26" s="125">
        <v>673</v>
      </c>
      <c r="AB26" s="129">
        <f t="shared" si="2"/>
        <v>1.7609042622779247E-2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2643</v>
      </c>
      <c r="Z27" s="125">
        <v>2998</v>
      </c>
      <c r="AB27" s="129">
        <f t="shared" si="2"/>
        <v>7.8442659410240978E-2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2760</v>
      </c>
      <c r="Z28" s="125">
        <v>3240</v>
      </c>
      <c r="AB28" s="129">
        <f t="shared" si="2"/>
        <v>8.4774588555430547E-2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2432</v>
      </c>
      <c r="Z29" s="125">
        <v>2429</v>
      </c>
      <c r="AB29" s="129">
        <f t="shared" si="2"/>
        <v>6.355477642010518E-2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3756</v>
      </c>
      <c r="Z30" s="125">
        <v>4087</v>
      </c>
      <c r="AB30" s="129">
        <f t="shared" si="2"/>
        <v>0.10693634056359402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4628</v>
      </c>
      <c r="Z31" s="125">
        <v>4947</v>
      </c>
      <c r="AB31" s="129">
        <f t="shared" si="2"/>
        <v>0.12943823752583794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572</v>
      </c>
      <c r="Z32" s="125">
        <v>690</v>
      </c>
      <c r="AB32" s="129">
        <f t="shared" si="2"/>
        <v>1.8053847562730579E-2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1247</v>
      </c>
      <c r="Z33" s="125">
        <v>1366</v>
      </c>
      <c r="AB33" s="129">
        <f t="shared" si="2"/>
        <v>3.5741385174913001E-2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36524</v>
      </c>
      <c r="Z34" s="132">
        <v>38219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12</v>
      </c>
      <c r="Y44" s="125">
        <v>6</v>
      </c>
      <c r="Z44" s="125">
        <v>14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248</v>
      </c>
      <c r="Y45" s="125">
        <v>254</v>
      </c>
      <c r="Z45" s="125">
        <v>296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880</v>
      </c>
      <c r="Y46" s="125">
        <v>914</v>
      </c>
      <c r="Z46" s="125">
        <v>954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1644</v>
      </c>
      <c r="Y47" s="125">
        <v>1687</v>
      </c>
      <c r="Z47" s="125">
        <v>1859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2115</v>
      </c>
      <c r="Y48" s="125">
        <v>2171</v>
      </c>
      <c r="Z48" s="125">
        <v>2302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Campbelltown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2023</v>
      </c>
      <c r="Y49" s="125">
        <v>2207</v>
      </c>
      <c r="Z49" s="125">
        <v>2231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1892</v>
      </c>
      <c r="Y50" s="125">
        <v>2033</v>
      </c>
      <c r="Z50" s="125">
        <v>2172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1895</v>
      </c>
      <c r="Y51" s="125">
        <v>1855</v>
      </c>
      <c r="Z51" s="125">
        <v>1905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1893</v>
      </c>
      <c r="Y52" s="125">
        <v>1840</v>
      </c>
      <c r="Z52" s="125">
        <v>1936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1684</v>
      </c>
      <c r="Y53" s="125">
        <v>1700</v>
      </c>
      <c r="Z53" s="125">
        <v>1680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1307</v>
      </c>
      <c r="Y54" s="125">
        <v>1417</v>
      </c>
      <c r="Z54" s="125">
        <v>1521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950</v>
      </c>
      <c r="Y55" s="125">
        <v>978</v>
      </c>
      <c r="Z55" s="125">
        <v>1038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592</v>
      </c>
      <c r="Y56" s="125">
        <v>563</v>
      </c>
      <c r="Z56" s="125">
        <v>624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227</v>
      </c>
      <c r="Y57" s="125">
        <v>265</v>
      </c>
      <c r="Z57" s="125">
        <v>274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134</v>
      </c>
      <c r="Y58" s="125">
        <v>131</v>
      </c>
      <c r="Z58" s="125">
        <v>120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57</v>
      </c>
      <c r="Y59" s="125">
        <v>62</v>
      </c>
      <c r="Z59" s="125">
        <v>67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34</v>
      </c>
      <c r="Y60" s="125">
        <v>33</v>
      </c>
      <c r="Z60" s="125">
        <v>39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17582</v>
      </c>
      <c r="Y61" s="125">
        <v>18117</v>
      </c>
      <c r="Z61" s="125">
        <v>19032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18</v>
      </c>
      <c r="Y63" s="125">
        <v>11</v>
      </c>
      <c r="Z63" s="125">
        <v>23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Campbelltown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367</v>
      </c>
      <c r="Y64" s="125">
        <v>346</v>
      </c>
      <c r="Z64" s="125">
        <v>321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1019</v>
      </c>
      <c r="Y65" s="125">
        <v>1025</v>
      </c>
      <c r="Z65" s="125">
        <v>1120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1716</v>
      </c>
      <c r="Y66" s="125">
        <v>1887</v>
      </c>
      <c r="Z66" s="125">
        <v>1978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2062</v>
      </c>
      <c r="Y67" s="125">
        <v>2075</v>
      </c>
      <c r="Z67" s="125">
        <v>2289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1987</v>
      </c>
      <c r="Y68" s="125">
        <v>2097</v>
      </c>
      <c r="Z68" s="125">
        <v>2093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1710</v>
      </c>
      <c r="Y69" s="125">
        <v>1847</v>
      </c>
      <c r="Z69" s="125">
        <v>2071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1735</v>
      </c>
      <c r="Y70" s="125">
        <v>1758</v>
      </c>
      <c r="Z70" s="125">
        <v>1798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1938</v>
      </c>
      <c r="Y71" s="125">
        <v>2060</v>
      </c>
      <c r="Z71" s="125">
        <v>2066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1758</v>
      </c>
      <c r="Y72" s="125">
        <v>1783</v>
      </c>
      <c r="Z72" s="125">
        <v>1837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1537</v>
      </c>
      <c r="Y73" s="125">
        <v>1577</v>
      </c>
      <c r="Z73" s="125">
        <v>1623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956</v>
      </c>
      <c r="Y74" s="125">
        <v>1019</v>
      </c>
      <c r="Z74" s="125">
        <v>1015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519</v>
      </c>
      <c r="Y75" s="125">
        <v>510</v>
      </c>
      <c r="Z75" s="125">
        <v>496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192</v>
      </c>
      <c r="Y76" s="125">
        <v>213</v>
      </c>
      <c r="Z76" s="125">
        <v>234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95</v>
      </c>
      <c r="Y77" s="125">
        <v>104</v>
      </c>
      <c r="Z77" s="125">
        <v>124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55</v>
      </c>
      <c r="Y78" s="125">
        <v>46</v>
      </c>
      <c r="Z78" s="125">
        <v>49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50</v>
      </c>
      <c r="Y79" s="125">
        <v>49</v>
      </c>
      <c r="Z79" s="125">
        <v>51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17720</v>
      </c>
      <c r="Y80" s="125">
        <v>18407</v>
      </c>
      <c r="Z80" s="125">
        <v>19187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Campbelltown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1533</v>
      </c>
      <c r="Y83" s="125">
        <v>1569</v>
      </c>
      <c r="Z83" s="125">
        <v>1653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2656</v>
      </c>
      <c r="Y84" s="125">
        <v>2732</v>
      </c>
      <c r="Z84" s="125">
        <v>2879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38,219</v>
      </c>
      <c r="D85" s="96">
        <f t="shared" ref="D85:D90" si="4">AD4</f>
        <v>4.6407841419340734E-2</v>
      </c>
      <c r="E85" s="97">
        <f t="shared" ref="E85:E90" si="5">AD4</f>
        <v>4.6407841419340734E-2</v>
      </c>
      <c r="F85" s="96">
        <f t="shared" ref="F85:F90" si="6">AF4</f>
        <v>6.1344071091363528E-2</v>
      </c>
      <c r="G85" s="97">
        <f t="shared" ref="G85:G90" si="7">AF4</f>
        <v>6.1344071091363528E-2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1758</v>
      </c>
      <c r="Y85" s="125">
        <v>1762</v>
      </c>
      <c r="Z85" s="125">
        <v>1840</v>
      </c>
    </row>
    <row r="86" spans="1:32" ht="15" customHeight="1" x14ac:dyDescent="0.25">
      <c r="A86" s="98" t="s">
        <v>4</v>
      </c>
      <c r="B86" s="95"/>
      <c r="C86" s="109" t="str">
        <f t="shared" si="3"/>
        <v>19,032</v>
      </c>
      <c r="D86" s="96">
        <f t="shared" si="4"/>
        <v>5.0505050505050608E-2</v>
      </c>
      <c r="E86" s="97">
        <f t="shared" si="5"/>
        <v>5.0505050505050608E-2</v>
      </c>
      <c r="F86" s="96">
        <f t="shared" si="6"/>
        <v>5.393731310222627E-2</v>
      </c>
      <c r="G86" s="97">
        <f t="shared" si="7"/>
        <v>5.393731310222627E-2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794</v>
      </c>
      <c r="Y86" s="125">
        <v>824</v>
      </c>
      <c r="Z86" s="125">
        <v>834</v>
      </c>
    </row>
    <row r="87" spans="1:32" ht="15" customHeight="1" x14ac:dyDescent="0.25">
      <c r="A87" s="98" t="s">
        <v>5</v>
      </c>
      <c r="B87" s="95"/>
      <c r="C87" s="109" t="str">
        <f t="shared" si="3"/>
        <v>19,187</v>
      </c>
      <c r="D87" s="96">
        <f t="shared" si="4"/>
        <v>4.2375183354158796E-2</v>
      </c>
      <c r="E87" s="97">
        <f t="shared" si="5"/>
        <v>4.2375183354158796E-2</v>
      </c>
      <c r="F87" s="96">
        <f t="shared" si="6"/>
        <v>6.8794563279857446E-2</v>
      </c>
      <c r="G87" s="97">
        <f t="shared" si="7"/>
        <v>6.8794563279857446E-2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897</v>
      </c>
      <c r="Y87" s="125">
        <v>910</v>
      </c>
      <c r="Z87" s="125">
        <v>920</v>
      </c>
    </row>
    <row r="88" spans="1:32" ht="15" customHeight="1" x14ac:dyDescent="0.25">
      <c r="A88" s="95" t="s">
        <v>6</v>
      </c>
      <c r="B88" s="95"/>
      <c r="C88" s="109" t="str">
        <f t="shared" si="3"/>
        <v>27,456</v>
      </c>
      <c r="D88" s="96">
        <f t="shared" si="4"/>
        <v>2.9509917882185377E-2</v>
      </c>
      <c r="E88" s="97">
        <f t="shared" si="5"/>
        <v>2.9509917882185377E-2</v>
      </c>
      <c r="F88" s="96">
        <f t="shared" si="6"/>
        <v>4.1064725287225601E-2</v>
      </c>
      <c r="G88" s="97">
        <f t="shared" si="7"/>
        <v>4.1064725287225601E-2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883</v>
      </c>
      <c r="Y88" s="125">
        <v>872</v>
      </c>
      <c r="Z88" s="125">
        <v>952</v>
      </c>
    </row>
    <row r="89" spans="1:32" ht="15" customHeight="1" x14ac:dyDescent="0.25">
      <c r="A89" s="95" t="s">
        <v>104</v>
      </c>
      <c r="B89" s="95"/>
      <c r="C89" s="146" t="str">
        <f t="shared" si="3"/>
        <v>$42,026</v>
      </c>
      <c r="D89" s="96">
        <f t="shared" si="4"/>
        <v>-1.6465138377479427E-3</v>
      </c>
      <c r="E89" s="97">
        <f t="shared" si="5"/>
        <v>-1.6465138377479427E-3</v>
      </c>
      <c r="F89" s="96">
        <f t="shared" si="6"/>
        <v>0.13952892471450573</v>
      </c>
      <c r="G89" s="97">
        <f t="shared" si="7"/>
        <v>0.13952892471450573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708</v>
      </c>
      <c r="Y89" s="125">
        <v>680</v>
      </c>
      <c r="Z89" s="125">
        <v>736</v>
      </c>
    </row>
    <row r="90" spans="1:32" ht="15" customHeight="1" x14ac:dyDescent="0.25">
      <c r="A90" s="95" t="s">
        <v>7</v>
      </c>
      <c r="B90" s="95"/>
      <c r="C90" s="109" t="str">
        <f t="shared" si="3"/>
        <v>$1,504.7 mil</v>
      </c>
      <c r="D90" s="96">
        <f t="shared" si="4"/>
        <v>5.5533568253234078E-2</v>
      </c>
      <c r="E90" s="97">
        <f t="shared" si="5"/>
        <v>5.5533568253234078E-2</v>
      </c>
      <c r="F90" s="96">
        <f t="shared" si="6"/>
        <v>0.21498376290568566</v>
      </c>
      <c r="G90" s="97">
        <f t="shared" si="7"/>
        <v>0.21498376290568566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1101</v>
      </c>
      <c r="Y90" s="125">
        <v>1154</v>
      </c>
      <c r="Z90" s="125">
        <v>1255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13279</v>
      </c>
      <c r="Y91" s="125">
        <v>13387</v>
      </c>
      <c r="Z91" s="125">
        <v>13833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980</v>
      </c>
      <c r="Y93" s="125">
        <v>1057</v>
      </c>
      <c r="Z93" s="125">
        <v>1122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3113</v>
      </c>
      <c r="Y94" s="125">
        <v>3279</v>
      </c>
      <c r="Z94" s="125">
        <v>3373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384</v>
      </c>
      <c r="Y95" s="125">
        <v>412</v>
      </c>
      <c r="Z95" s="125">
        <v>431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1666</v>
      </c>
      <c r="Y96" s="125">
        <v>1718</v>
      </c>
      <c r="Z96" s="125">
        <v>1866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2535</v>
      </c>
      <c r="Y97" s="125">
        <v>2617</v>
      </c>
      <c r="Z97" s="125">
        <v>2657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1380</v>
      </c>
      <c r="Y98" s="125">
        <v>1372</v>
      </c>
      <c r="Z98" s="125">
        <v>1436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42</v>
      </c>
      <c r="Y99" s="125">
        <v>50</v>
      </c>
      <c r="Z99" s="125">
        <v>48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551</v>
      </c>
      <c r="Y100" s="125">
        <v>568</v>
      </c>
      <c r="Z100" s="125">
        <v>613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13056</v>
      </c>
      <c r="Y101" s="125">
        <v>13282</v>
      </c>
      <c r="Z101" s="125">
        <v>13623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24812</v>
      </c>
      <c r="Y104" s="125">
        <v>26276</v>
      </c>
      <c r="Z104" s="125">
        <v>27503</v>
      </c>
      <c r="AB104" s="122" t="str">
        <f>TEXT(Z104,"###,###")</f>
        <v>27,503</v>
      </c>
      <c r="AD104" s="143">
        <f>Z104/($Z$4)*100</f>
        <v>71.961589785185382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7149</v>
      </c>
      <c r="Y105" s="125">
        <v>7323</v>
      </c>
      <c r="Z105" s="125">
        <v>7431</v>
      </c>
      <c r="AB105" s="122" t="str">
        <f>TEXT(Z105,"###,###")</f>
        <v>7,431</v>
      </c>
      <c r="AD105" s="143">
        <f>Z105/($Z$4)*100</f>
        <v>19.4432088751668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31961</v>
      </c>
      <c r="Y106" s="132">
        <v>33599</v>
      </c>
      <c r="Z106" s="132">
        <v>34934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4469</v>
      </c>
      <c r="Y108" s="125">
        <v>5027</v>
      </c>
      <c r="Z108" s="125">
        <v>6191</v>
      </c>
      <c r="AB108" s="122" t="str">
        <f>TEXT(Z108,"###,###")</f>
        <v>6,191</v>
      </c>
      <c r="AD108" s="143">
        <f>Z108/($Z$4)*100</f>
        <v>16.198749313168843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4891</v>
      </c>
      <c r="Y109" s="125">
        <v>5142</v>
      </c>
      <c r="Z109" s="125">
        <v>5137</v>
      </c>
      <c r="AB109" s="122" t="str">
        <f>TEXT(Z109,"###,###")</f>
        <v>5,137</v>
      </c>
      <c r="AD109" s="143">
        <f>Z109/($Z$4)*100</f>
        <v>13.440958685470578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7729</v>
      </c>
      <c r="Y110" s="125">
        <v>7920</v>
      </c>
      <c r="Z110" s="125">
        <v>8131</v>
      </c>
      <c r="AB110" s="122" t="str">
        <f>TEXT(Z110,"###,###")</f>
        <v>8,131</v>
      </c>
      <c r="AD110" s="143">
        <f>Z110/($Z$4)*100</f>
        <v>21.274758627907588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14881</v>
      </c>
      <c r="Y111" s="125">
        <v>15510</v>
      </c>
      <c r="Z111" s="125">
        <v>15476</v>
      </c>
      <c r="AB111" s="122" t="str">
        <f>TEXT(Z111,"###,###")</f>
        <v>15,476</v>
      </c>
      <c r="AD111" s="143">
        <f>Z111/($Z$4)*100</f>
        <v>40.492948533451951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35302</v>
      </c>
      <c r="Y112" s="125">
        <v>36524</v>
      </c>
      <c r="Z112" s="125">
        <v>38219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40.9</v>
      </c>
      <c r="U118" s="144">
        <v>38.14</v>
      </c>
      <c r="V118" s="144">
        <v>38.340000000000003</v>
      </c>
      <c r="W118" s="144">
        <v>38.46</v>
      </c>
      <c r="X118" s="144">
        <v>42.62</v>
      </c>
      <c r="Y118" s="144">
        <v>41.61</v>
      </c>
      <c r="Z118" s="144">
        <v>41.54</v>
      </c>
      <c r="AB118" s="122" t="str">
        <f>TEXT(Z118,"##.0")</f>
        <v>41.5</v>
      </c>
    </row>
    <row r="120" spans="19:32" x14ac:dyDescent="0.25">
      <c r="S120" s="115" t="s">
        <v>106</v>
      </c>
      <c r="T120" s="125">
        <v>22248</v>
      </c>
      <c r="U120" s="125">
        <v>22528</v>
      </c>
      <c r="V120" s="125">
        <v>22659</v>
      </c>
      <c r="W120" s="125">
        <v>22510</v>
      </c>
      <c r="X120" s="125">
        <v>22423</v>
      </c>
      <c r="Y120" s="125">
        <v>22644</v>
      </c>
      <c r="Z120" s="125">
        <v>23190</v>
      </c>
      <c r="AB120" s="122" t="str">
        <f>TEXT(Z120,"###,###")</f>
        <v>23,190</v>
      </c>
    </row>
    <row r="121" spans="19:32" x14ac:dyDescent="0.25">
      <c r="S121" s="115" t="s">
        <v>107</v>
      </c>
      <c r="T121" s="125">
        <v>2265</v>
      </c>
      <c r="U121" s="125">
        <v>2250</v>
      </c>
      <c r="V121" s="125">
        <v>2196</v>
      </c>
      <c r="W121" s="125">
        <v>2152</v>
      </c>
      <c r="X121" s="125">
        <v>2185</v>
      </c>
      <c r="Y121" s="125">
        <v>2188</v>
      </c>
      <c r="Z121" s="125">
        <v>2248</v>
      </c>
      <c r="AB121" s="122" t="str">
        <f>TEXT(Z121,"###,###")</f>
        <v>2,248</v>
      </c>
    </row>
    <row r="122" spans="19:32" x14ac:dyDescent="0.25">
      <c r="S122" s="115" t="s">
        <v>108</v>
      </c>
      <c r="T122" s="125">
        <v>1857</v>
      </c>
      <c r="U122" s="125">
        <v>1800</v>
      </c>
      <c r="V122" s="125">
        <v>1795</v>
      </c>
      <c r="W122" s="125">
        <v>1768</v>
      </c>
      <c r="X122" s="125">
        <v>1729</v>
      </c>
      <c r="Y122" s="125">
        <v>1837</v>
      </c>
      <c r="Z122" s="125">
        <v>2020</v>
      </c>
      <c r="AB122" s="122" t="str">
        <f>TEXT(Z122,"###,###")</f>
        <v>2,020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24105</v>
      </c>
      <c r="U124" s="125">
        <v>24328</v>
      </c>
      <c r="V124" s="125">
        <v>24454</v>
      </c>
      <c r="W124" s="125">
        <v>24278</v>
      </c>
      <c r="X124" s="125">
        <v>24152</v>
      </c>
      <c r="Y124" s="125">
        <v>24481</v>
      </c>
      <c r="Z124" s="125">
        <v>25210</v>
      </c>
      <c r="AB124" s="122" t="str">
        <f>TEXT(Z124,"###,###")</f>
        <v>25,210</v>
      </c>
      <c r="AD124" s="139">
        <f>Z124/$Z$7*100</f>
        <v>91.819638694638698</v>
      </c>
    </row>
    <row r="125" spans="19:32" x14ac:dyDescent="0.25">
      <c r="S125" s="115" t="s">
        <v>110</v>
      </c>
      <c r="T125" s="125">
        <v>4122</v>
      </c>
      <c r="U125" s="125">
        <v>4050</v>
      </c>
      <c r="V125" s="125">
        <v>3991</v>
      </c>
      <c r="W125" s="125">
        <v>3920</v>
      </c>
      <c r="X125" s="125">
        <v>3914</v>
      </c>
      <c r="Y125" s="125">
        <v>4025</v>
      </c>
      <c r="Z125" s="125">
        <v>4268</v>
      </c>
      <c r="AB125" s="122" t="str">
        <f>TEXT(Z125,"###,###")</f>
        <v>4,268</v>
      </c>
      <c r="AD125" s="139">
        <f>Z125/$Z$7*100</f>
        <v>15.544871794871796</v>
      </c>
    </row>
    <row r="127" spans="19:32" x14ac:dyDescent="0.25">
      <c r="S127" s="115" t="s">
        <v>111</v>
      </c>
      <c r="T127" s="125">
        <v>13432</v>
      </c>
      <c r="U127" s="125">
        <v>13526</v>
      </c>
      <c r="V127" s="125">
        <v>13520</v>
      </c>
      <c r="W127" s="125">
        <v>13340</v>
      </c>
      <c r="X127" s="125">
        <v>13279</v>
      </c>
      <c r="Y127" s="125">
        <v>13387</v>
      </c>
      <c r="Z127" s="125">
        <v>13833</v>
      </c>
      <c r="AB127" s="122" t="str">
        <f>TEXT(Z127,"###,###")</f>
        <v>13,833</v>
      </c>
      <c r="AD127" s="139">
        <f>Z127/$Z$7*100</f>
        <v>50.382430069930074</v>
      </c>
    </row>
    <row r="128" spans="19:32" x14ac:dyDescent="0.25">
      <c r="S128" s="115" t="s">
        <v>112</v>
      </c>
      <c r="T128" s="125">
        <v>12941</v>
      </c>
      <c r="U128" s="125">
        <v>13054</v>
      </c>
      <c r="V128" s="125">
        <v>13130</v>
      </c>
      <c r="W128" s="125">
        <v>13096</v>
      </c>
      <c r="X128" s="125">
        <v>13056</v>
      </c>
      <c r="Y128" s="125">
        <v>13282</v>
      </c>
      <c r="Z128" s="125">
        <v>13623</v>
      </c>
      <c r="AB128" s="122" t="str">
        <f>TEXT(Z128,"###,###")</f>
        <v>13,623</v>
      </c>
      <c r="AD128" s="139">
        <f>Z128/$Z$7*100</f>
        <v>49.617569930069934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15" id="{254BEB03-54CA-4C9D-96F4-589A1E40EA0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618" id="{8B7E89D6-3757-40BE-9365-72EAFD80160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621" id="{550E7111-4D5A-4899-B5C6-1B0FC0CE4CE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624" id="{A639FD8D-98ED-4623-B235-67783681FB7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7FECCE-9B38-4610-BD05-083150BBEA21}">
  <sheetPr codeName="Sheet75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Ceduna</v>
      </c>
      <c r="T1" s="113"/>
      <c r="U1" s="113"/>
      <c r="V1" s="113"/>
      <c r="W1" s="113"/>
      <c r="X1" s="113"/>
      <c r="Y1" s="114" t="str">
        <f>Y3</f>
        <v>10.11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127</v>
      </c>
      <c r="Y3" s="118" t="s">
        <v>213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10.11 Ceduna,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2605</v>
      </c>
      <c r="U4" s="121">
        <v>2668</v>
      </c>
      <c r="V4" s="121">
        <v>2682</v>
      </c>
      <c r="W4" s="121">
        <v>2805</v>
      </c>
      <c r="X4" s="121">
        <v>2756</v>
      </c>
      <c r="Y4" s="121">
        <v>2837</v>
      </c>
      <c r="Z4" s="121">
        <v>3235</v>
      </c>
      <c r="AB4" s="122" t="str">
        <f>TEXT(Z4,"###,###")</f>
        <v>3,235</v>
      </c>
      <c r="AD4" s="123">
        <f>Z4/Y4-1</f>
        <v>0.14028903771589718</v>
      </c>
      <c r="AF4" s="123">
        <f t="shared" ref="AF4:AF9" si="0">Z4/T4-1</f>
        <v>0.24184261036468335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1392</v>
      </c>
      <c r="U5" s="121">
        <v>1357</v>
      </c>
      <c r="V5" s="121">
        <v>1386</v>
      </c>
      <c r="W5" s="121">
        <v>1468</v>
      </c>
      <c r="X5" s="121">
        <v>1413</v>
      </c>
      <c r="Y5" s="121">
        <v>1492</v>
      </c>
      <c r="Z5" s="121">
        <v>1713</v>
      </c>
      <c r="AB5" s="122" t="str">
        <f>TEXT(Z5,"###,###")</f>
        <v>1,713</v>
      </c>
      <c r="AD5" s="123">
        <f t="shared" ref="AD5:AD9" si="1">Z5/Y5-1</f>
        <v>0.14812332439678277</v>
      </c>
      <c r="AF5" s="123">
        <f t="shared" si="0"/>
        <v>0.2306034482758621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1211</v>
      </c>
      <c r="U6" s="121">
        <v>1312</v>
      </c>
      <c r="V6" s="121">
        <v>1296</v>
      </c>
      <c r="W6" s="121">
        <v>1336</v>
      </c>
      <c r="X6" s="121">
        <v>1344</v>
      </c>
      <c r="Y6" s="121">
        <v>1345</v>
      </c>
      <c r="Z6" s="121">
        <v>1515</v>
      </c>
      <c r="AB6" s="122" t="str">
        <f>TEXT(Z6,"###,###")</f>
        <v>1,515</v>
      </c>
      <c r="AD6" s="123">
        <f t="shared" si="1"/>
        <v>0.12639405204460963</v>
      </c>
      <c r="AF6" s="123">
        <f t="shared" si="0"/>
        <v>0.25103220478943022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1701</v>
      </c>
      <c r="U7" s="121">
        <v>1772</v>
      </c>
      <c r="V7" s="121">
        <v>1782</v>
      </c>
      <c r="W7" s="121">
        <v>1838</v>
      </c>
      <c r="X7" s="121">
        <v>1819</v>
      </c>
      <c r="Y7" s="121">
        <v>1867</v>
      </c>
      <c r="Z7" s="121">
        <v>2167</v>
      </c>
      <c r="AB7" s="122" t="str">
        <f>TEXT(Z7,"###,###")</f>
        <v>2,167</v>
      </c>
      <c r="AD7" s="123">
        <f t="shared" si="1"/>
        <v>0.16068559185859677</v>
      </c>
      <c r="AF7" s="123">
        <f t="shared" si="0"/>
        <v>0.27395649617871842</v>
      </c>
    </row>
    <row r="8" spans="1:32" ht="17.25" customHeight="1" x14ac:dyDescent="0.25">
      <c r="A8" s="44" t="s">
        <v>13</v>
      </c>
      <c r="B8" s="45"/>
      <c r="C8" s="46"/>
      <c r="D8" s="47" t="str">
        <f>AB4</f>
        <v>3,235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2,167</v>
      </c>
      <c r="P8" s="48"/>
      <c r="S8" s="120" t="s">
        <v>88</v>
      </c>
      <c r="T8" s="121">
        <v>34363</v>
      </c>
      <c r="U8" s="121">
        <v>32813</v>
      </c>
      <c r="V8" s="121">
        <v>33345.360000000001</v>
      </c>
      <c r="W8" s="121">
        <v>32754.36</v>
      </c>
      <c r="X8" s="121">
        <v>33734.6</v>
      </c>
      <c r="Y8" s="121">
        <v>35846.57</v>
      </c>
      <c r="Z8" s="121">
        <v>33114</v>
      </c>
      <c r="AB8" s="122" t="str">
        <f>TEXT(Z8,"$###,###")</f>
        <v>$33,114</v>
      </c>
      <c r="AD8" s="123">
        <f t="shared" si="1"/>
        <v>-7.6229608579007735E-2</v>
      </c>
      <c r="AF8" s="123">
        <f t="shared" si="0"/>
        <v>-3.6347233943485713E-2</v>
      </c>
    </row>
    <row r="9" spans="1:32" x14ac:dyDescent="0.25">
      <c r="A9" s="52" t="s">
        <v>15</v>
      </c>
      <c r="B9" s="53"/>
      <c r="C9" s="54"/>
      <c r="D9" s="55">
        <f>AD104</f>
        <v>66.955177743431221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53.207198892478083</v>
      </c>
      <c r="P9" s="56" t="s">
        <v>89</v>
      </c>
      <c r="S9" s="120" t="s">
        <v>7</v>
      </c>
      <c r="T9" s="121">
        <v>78699911</v>
      </c>
      <c r="U9" s="121">
        <v>77983710</v>
      </c>
      <c r="V9" s="121">
        <v>82872042</v>
      </c>
      <c r="W9" s="121">
        <v>92127835</v>
      </c>
      <c r="X9" s="121">
        <v>90448229</v>
      </c>
      <c r="Y9" s="121">
        <v>97419130</v>
      </c>
      <c r="Z9" s="121">
        <v>105306648</v>
      </c>
      <c r="AB9" s="122" t="str">
        <f>TEXT(Z9/1000000,"$#,###.0")&amp;" mil"</f>
        <v>$105.3 mil</v>
      </c>
      <c r="AD9" s="123">
        <f t="shared" si="1"/>
        <v>8.0964775604134509E-2</v>
      </c>
      <c r="AF9" s="123">
        <f t="shared" si="0"/>
        <v>0.33807836199458974</v>
      </c>
    </row>
    <row r="10" spans="1:32" x14ac:dyDescent="0.25">
      <c r="A10" s="52" t="s">
        <v>18</v>
      </c>
      <c r="B10" s="53"/>
      <c r="C10" s="54"/>
      <c r="D10" s="55">
        <f>AD105</f>
        <v>18.91808346213292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46.977388094139357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89.432395016151361</v>
      </c>
      <c r="P11" s="56" t="s">
        <v>89</v>
      </c>
      <c r="S11" s="120" t="s">
        <v>30</v>
      </c>
      <c r="T11" s="125">
        <v>2264</v>
      </c>
      <c r="U11" s="125">
        <v>2295</v>
      </c>
      <c r="V11" s="125">
        <v>2319</v>
      </c>
      <c r="W11" s="125">
        <v>2451</v>
      </c>
      <c r="X11" s="125">
        <v>2392</v>
      </c>
      <c r="Y11" s="125">
        <v>2449</v>
      </c>
      <c r="Z11" s="125">
        <v>2794</v>
      </c>
    </row>
    <row r="12" spans="1:32" ht="28.5" customHeight="1" x14ac:dyDescent="0.25">
      <c r="A12" s="52" t="s">
        <v>20</v>
      </c>
      <c r="B12" s="54"/>
      <c r="C12" s="54"/>
      <c r="D12" s="55">
        <f>AD108</f>
        <v>15.950540958268933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20.119981541301339</v>
      </c>
      <c r="P12" s="56" t="s">
        <v>89</v>
      </c>
      <c r="S12" s="120" t="s">
        <v>31</v>
      </c>
      <c r="T12" s="125">
        <v>342</v>
      </c>
      <c r="U12" s="125">
        <v>370</v>
      </c>
      <c r="V12" s="125">
        <v>363</v>
      </c>
      <c r="W12" s="125">
        <v>348</v>
      </c>
      <c r="X12" s="125">
        <v>363</v>
      </c>
      <c r="Y12" s="125">
        <v>388</v>
      </c>
      <c r="Z12" s="125">
        <v>440</v>
      </c>
    </row>
    <row r="13" spans="1:32" ht="15" customHeight="1" x14ac:dyDescent="0.25">
      <c r="A13" s="52" t="s">
        <v>21</v>
      </c>
      <c r="B13" s="54"/>
      <c r="C13" s="54"/>
      <c r="D13" s="55">
        <f>AD109</f>
        <v>14.188562596599692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42.3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30.633693972179287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25.162287480680064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322</v>
      </c>
      <c r="Z15" s="125">
        <v>340</v>
      </c>
      <c r="AB15" s="129">
        <f t="shared" ref="AB15:AB34" si="2">IF(Z15="np",0,Z15/$Z$34)</f>
        <v>0.10529575720037163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58</v>
      </c>
      <c r="Z16" s="125">
        <v>78</v>
      </c>
      <c r="AB16" s="129">
        <f t="shared" si="2"/>
        <v>2.4156085475379376E-2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50</v>
      </c>
      <c r="Z17" s="125">
        <v>78</v>
      </c>
      <c r="AB17" s="129">
        <f t="shared" si="2"/>
        <v>2.4156085475379376E-2</v>
      </c>
    </row>
    <row r="18" spans="1:28" x14ac:dyDescent="0.25">
      <c r="A18" s="82" t="str">
        <f>$S$1&amp;" ("&amp;$T$2&amp;" to "&amp;$Z$2&amp;")"</f>
        <v>Ceduna (2011-12 to 2017-18)</v>
      </c>
      <c r="B18" s="82"/>
      <c r="C18" s="82"/>
      <c r="D18" s="82"/>
      <c r="E18" s="82"/>
      <c r="F18" s="82"/>
      <c r="G18" s="82" t="str">
        <f>$S$1&amp;" ("&amp;$T$2&amp;" to "&amp;$Z$2&amp;")"</f>
        <v>Ceduna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11</v>
      </c>
      <c r="Z18" s="125">
        <v>13</v>
      </c>
      <c r="AB18" s="129">
        <f t="shared" si="2"/>
        <v>4.0260142458965623E-3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127</v>
      </c>
      <c r="Z19" s="125">
        <v>157</v>
      </c>
      <c r="AB19" s="129">
        <f t="shared" si="2"/>
        <v>4.8621864354289251E-2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40</v>
      </c>
      <c r="Z20" s="125">
        <v>30</v>
      </c>
      <c r="AB20" s="129">
        <f t="shared" si="2"/>
        <v>9.2908021059151438E-3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261</v>
      </c>
      <c r="Z21" s="125">
        <v>275</v>
      </c>
      <c r="AB21" s="129">
        <f t="shared" si="2"/>
        <v>8.5165685970888819E-2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185</v>
      </c>
      <c r="Z22" s="125">
        <v>187</v>
      </c>
      <c r="AB22" s="129">
        <f t="shared" si="2"/>
        <v>5.7912666460204397E-2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197</v>
      </c>
      <c r="Z23" s="125">
        <v>195</v>
      </c>
      <c r="AB23" s="129">
        <f t="shared" si="2"/>
        <v>6.0390213688448435E-2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3</v>
      </c>
      <c r="Z24" s="125">
        <v>0</v>
      </c>
      <c r="AB24" s="129">
        <f t="shared" si="2"/>
        <v>0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40</v>
      </c>
      <c r="Z25" s="125">
        <v>40</v>
      </c>
      <c r="AB25" s="129">
        <f t="shared" si="2"/>
        <v>1.2387736141220192E-2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49</v>
      </c>
      <c r="Z26" s="125">
        <v>32</v>
      </c>
      <c r="AB26" s="129">
        <f t="shared" si="2"/>
        <v>9.9101889129761533E-3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69</v>
      </c>
      <c r="Z27" s="125">
        <v>62</v>
      </c>
      <c r="AB27" s="129">
        <f t="shared" si="2"/>
        <v>1.9200991018891299E-2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171</v>
      </c>
      <c r="Z28" s="125">
        <v>223</v>
      </c>
      <c r="AB28" s="129">
        <f t="shared" si="2"/>
        <v>6.9061628987302573E-2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165</v>
      </c>
      <c r="Z29" s="125">
        <v>247</v>
      </c>
      <c r="AB29" s="129">
        <f t="shared" si="2"/>
        <v>7.6494270672034681E-2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248</v>
      </c>
      <c r="Z30" s="125">
        <v>271</v>
      </c>
      <c r="AB30" s="129">
        <f t="shared" si="2"/>
        <v>8.3926912356766803E-2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391</v>
      </c>
      <c r="Z31" s="125">
        <v>504</v>
      </c>
      <c r="AB31" s="129">
        <f t="shared" si="2"/>
        <v>0.15608547537937442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27</v>
      </c>
      <c r="Z32" s="125">
        <v>46</v>
      </c>
      <c r="AB32" s="129">
        <f t="shared" si="2"/>
        <v>1.424589656240322E-2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110</v>
      </c>
      <c r="Z33" s="125">
        <v>146</v>
      </c>
      <c r="AB33" s="129">
        <f t="shared" si="2"/>
        <v>4.5215236915453698E-2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2837</v>
      </c>
      <c r="Z34" s="132">
        <v>3229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7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39</v>
      </c>
      <c r="Y45" s="125">
        <v>41</v>
      </c>
      <c r="Z45" s="125">
        <v>45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98</v>
      </c>
      <c r="Y46" s="125">
        <v>116</v>
      </c>
      <c r="Z46" s="125">
        <v>108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175</v>
      </c>
      <c r="Y47" s="125">
        <v>169</v>
      </c>
      <c r="Z47" s="125">
        <v>151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134</v>
      </c>
      <c r="Y48" s="125">
        <v>159</v>
      </c>
      <c r="Z48" s="125">
        <v>201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Ceduna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131</v>
      </c>
      <c r="Y49" s="125">
        <v>133</v>
      </c>
      <c r="Z49" s="125">
        <v>165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120</v>
      </c>
      <c r="Y50" s="125">
        <v>129</v>
      </c>
      <c r="Z50" s="125">
        <v>144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135</v>
      </c>
      <c r="Y51" s="125">
        <v>130</v>
      </c>
      <c r="Z51" s="125">
        <v>136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142</v>
      </c>
      <c r="Y52" s="125">
        <v>166</v>
      </c>
      <c r="Z52" s="125">
        <v>202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97</v>
      </c>
      <c r="Y53" s="125">
        <v>103</v>
      </c>
      <c r="Z53" s="125">
        <v>115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121</v>
      </c>
      <c r="Y54" s="125">
        <v>122</v>
      </c>
      <c r="Z54" s="125">
        <v>145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106</v>
      </c>
      <c r="Y55" s="125">
        <v>105</v>
      </c>
      <c r="Z55" s="125">
        <v>119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65</v>
      </c>
      <c r="Y56" s="125">
        <v>65</v>
      </c>
      <c r="Z56" s="125">
        <v>87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25</v>
      </c>
      <c r="Y57" s="125">
        <v>30</v>
      </c>
      <c r="Z57" s="125">
        <v>44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8</v>
      </c>
      <c r="Y58" s="125">
        <v>14</v>
      </c>
      <c r="Z58" s="125">
        <v>16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0</v>
      </c>
      <c r="Y59" s="125">
        <v>3</v>
      </c>
      <c r="Z59" s="125">
        <v>6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1409</v>
      </c>
      <c r="Y61" s="125">
        <v>1492</v>
      </c>
      <c r="Z61" s="125">
        <v>1715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4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Ceduna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45</v>
      </c>
      <c r="Y64" s="125">
        <v>32</v>
      </c>
      <c r="Z64" s="125">
        <v>51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81</v>
      </c>
      <c r="Y65" s="125">
        <v>80</v>
      </c>
      <c r="Z65" s="125">
        <v>102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124</v>
      </c>
      <c r="Y66" s="125">
        <v>105</v>
      </c>
      <c r="Z66" s="125">
        <v>136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157</v>
      </c>
      <c r="Y67" s="125">
        <v>154</v>
      </c>
      <c r="Z67" s="125">
        <v>168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126</v>
      </c>
      <c r="Y68" s="125">
        <v>156</v>
      </c>
      <c r="Z68" s="125">
        <v>137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126</v>
      </c>
      <c r="Y69" s="125">
        <v>131</v>
      </c>
      <c r="Z69" s="125">
        <v>141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133</v>
      </c>
      <c r="Y70" s="125">
        <v>115</v>
      </c>
      <c r="Z70" s="125">
        <v>136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159</v>
      </c>
      <c r="Y71" s="125">
        <v>165</v>
      </c>
      <c r="Z71" s="125">
        <v>153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114</v>
      </c>
      <c r="Y72" s="125">
        <v>125</v>
      </c>
      <c r="Z72" s="125">
        <v>133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122</v>
      </c>
      <c r="Y73" s="125">
        <v>122</v>
      </c>
      <c r="Z73" s="125">
        <v>162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88</v>
      </c>
      <c r="Y74" s="125">
        <v>83</v>
      </c>
      <c r="Z74" s="125">
        <v>101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44</v>
      </c>
      <c r="Y75" s="125">
        <v>42</v>
      </c>
      <c r="Z75" s="125">
        <v>58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19</v>
      </c>
      <c r="Y76" s="125">
        <v>22</v>
      </c>
      <c r="Z76" s="125">
        <v>25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0</v>
      </c>
      <c r="Y77" s="125">
        <v>4</v>
      </c>
      <c r="Z77" s="125">
        <v>10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0</v>
      </c>
      <c r="Y78" s="125">
        <v>0</v>
      </c>
      <c r="Z78" s="125">
        <v>0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4</v>
      </c>
      <c r="Z79" s="125">
        <v>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1344</v>
      </c>
      <c r="Y80" s="125">
        <v>1345</v>
      </c>
      <c r="Z80" s="125">
        <v>1519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Ceduna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107</v>
      </c>
      <c r="Y83" s="125">
        <v>108</v>
      </c>
      <c r="Z83" s="125">
        <v>126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75</v>
      </c>
      <c r="Y84" s="125">
        <v>83</v>
      </c>
      <c r="Z84" s="125">
        <v>79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3,235</v>
      </c>
      <c r="D85" s="96">
        <f t="shared" ref="D85:D90" si="4">AD4</f>
        <v>0.14028903771589718</v>
      </c>
      <c r="E85" s="97">
        <f t="shared" ref="E85:E90" si="5">AD4</f>
        <v>0.14028903771589718</v>
      </c>
      <c r="F85" s="96">
        <f t="shared" ref="F85:F90" si="6">AF4</f>
        <v>0.24184261036468335</v>
      </c>
      <c r="G85" s="97">
        <f t="shared" ref="G85:G90" si="7">AF4</f>
        <v>0.24184261036468335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133</v>
      </c>
      <c r="Y85" s="125">
        <v>139</v>
      </c>
      <c r="Z85" s="125">
        <v>158</v>
      </c>
    </row>
    <row r="86" spans="1:32" ht="15" customHeight="1" x14ac:dyDescent="0.25">
      <c r="A86" s="98" t="s">
        <v>4</v>
      </c>
      <c r="B86" s="95"/>
      <c r="C86" s="109" t="str">
        <f t="shared" si="3"/>
        <v>1,713</v>
      </c>
      <c r="D86" s="96">
        <f t="shared" si="4"/>
        <v>0.14812332439678277</v>
      </c>
      <c r="E86" s="97">
        <f t="shared" si="5"/>
        <v>0.14812332439678277</v>
      </c>
      <c r="F86" s="96">
        <f t="shared" si="6"/>
        <v>0.2306034482758621</v>
      </c>
      <c r="G86" s="97">
        <f t="shared" si="7"/>
        <v>0.2306034482758621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66</v>
      </c>
      <c r="Y86" s="125">
        <v>73</v>
      </c>
      <c r="Z86" s="125">
        <v>93</v>
      </c>
    </row>
    <row r="87" spans="1:32" ht="15" customHeight="1" x14ac:dyDescent="0.25">
      <c r="A87" s="98" t="s">
        <v>5</v>
      </c>
      <c r="B87" s="95"/>
      <c r="C87" s="109" t="str">
        <f t="shared" si="3"/>
        <v>1,515</v>
      </c>
      <c r="D87" s="96">
        <f t="shared" si="4"/>
        <v>0.12639405204460963</v>
      </c>
      <c r="E87" s="97">
        <f t="shared" si="5"/>
        <v>0.12639405204460963</v>
      </c>
      <c r="F87" s="96">
        <f t="shared" si="6"/>
        <v>0.25103220478943022</v>
      </c>
      <c r="G87" s="97">
        <f t="shared" si="7"/>
        <v>0.25103220478943022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23</v>
      </c>
      <c r="Y87" s="125">
        <v>30</v>
      </c>
      <c r="Z87" s="125">
        <v>26</v>
      </c>
    </row>
    <row r="88" spans="1:32" ht="15" customHeight="1" x14ac:dyDescent="0.25">
      <c r="A88" s="95" t="s">
        <v>6</v>
      </c>
      <c r="B88" s="95"/>
      <c r="C88" s="109" t="str">
        <f t="shared" si="3"/>
        <v>2,167</v>
      </c>
      <c r="D88" s="96">
        <f t="shared" si="4"/>
        <v>0.16068559185859677</v>
      </c>
      <c r="E88" s="97">
        <f t="shared" si="5"/>
        <v>0.16068559185859677</v>
      </c>
      <c r="F88" s="96">
        <f t="shared" si="6"/>
        <v>0.27395649617871842</v>
      </c>
      <c r="G88" s="97">
        <f t="shared" si="7"/>
        <v>0.27395649617871842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31</v>
      </c>
      <c r="Y88" s="125">
        <v>32</v>
      </c>
      <c r="Z88" s="125">
        <v>41</v>
      </c>
    </row>
    <row r="89" spans="1:32" ht="15" customHeight="1" x14ac:dyDescent="0.25">
      <c r="A89" s="95" t="s">
        <v>104</v>
      </c>
      <c r="B89" s="95"/>
      <c r="C89" s="146" t="str">
        <f t="shared" si="3"/>
        <v>$33,114</v>
      </c>
      <c r="D89" s="96">
        <f t="shared" si="4"/>
        <v>-7.6229608579007735E-2</v>
      </c>
      <c r="E89" s="97">
        <f t="shared" si="5"/>
        <v>-7.6229608579007735E-2</v>
      </c>
      <c r="F89" s="96">
        <f t="shared" si="6"/>
        <v>-3.6347233943485713E-2</v>
      </c>
      <c r="G89" s="97">
        <f t="shared" si="7"/>
        <v>-3.6347233943485713E-2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113</v>
      </c>
      <c r="Y89" s="125">
        <v>119</v>
      </c>
      <c r="Z89" s="125">
        <v>138</v>
      </c>
    </row>
    <row r="90" spans="1:32" ht="15" customHeight="1" x14ac:dyDescent="0.25">
      <c r="A90" s="95" t="s">
        <v>7</v>
      </c>
      <c r="B90" s="95"/>
      <c r="C90" s="109" t="str">
        <f t="shared" si="3"/>
        <v>$105.3 mil</v>
      </c>
      <c r="D90" s="96">
        <f t="shared" si="4"/>
        <v>8.0964775604134509E-2</v>
      </c>
      <c r="E90" s="97">
        <f t="shared" si="5"/>
        <v>8.0964775604134509E-2</v>
      </c>
      <c r="F90" s="96">
        <f t="shared" si="6"/>
        <v>0.33807836199458974</v>
      </c>
      <c r="G90" s="97">
        <f t="shared" si="7"/>
        <v>0.33807836199458974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179</v>
      </c>
      <c r="Y90" s="125">
        <v>190</v>
      </c>
      <c r="Z90" s="125">
        <v>199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953</v>
      </c>
      <c r="Y91" s="125">
        <v>987</v>
      </c>
      <c r="Z91" s="125">
        <v>1154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62</v>
      </c>
      <c r="Y93" s="125">
        <v>66</v>
      </c>
      <c r="Z93" s="125">
        <v>75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132</v>
      </c>
      <c r="Y94" s="125">
        <v>136</v>
      </c>
      <c r="Z94" s="125">
        <v>144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24</v>
      </c>
      <c r="Y95" s="125">
        <v>21</v>
      </c>
      <c r="Z95" s="125">
        <v>17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203</v>
      </c>
      <c r="Y96" s="125">
        <v>199</v>
      </c>
      <c r="Z96" s="125">
        <v>236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129</v>
      </c>
      <c r="Y97" s="125">
        <v>146</v>
      </c>
      <c r="Z97" s="125">
        <v>171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90</v>
      </c>
      <c r="Y98" s="125">
        <v>85</v>
      </c>
      <c r="Z98" s="125">
        <v>87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7</v>
      </c>
      <c r="Y99" s="125">
        <v>8</v>
      </c>
      <c r="Z99" s="125">
        <v>6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75</v>
      </c>
      <c r="Y100" s="125">
        <v>73</v>
      </c>
      <c r="Z100" s="125">
        <v>76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864</v>
      </c>
      <c r="Y101" s="125">
        <v>880</v>
      </c>
      <c r="Z101" s="125">
        <v>1016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1921</v>
      </c>
      <c r="Y104" s="125">
        <v>2017</v>
      </c>
      <c r="Z104" s="125">
        <v>2166</v>
      </c>
      <c r="AB104" s="122" t="str">
        <f>TEXT(Z104,"###,###")</f>
        <v>2,166</v>
      </c>
      <c r="AD104" s="143">
        <f>Z104/($Z$4)*100</f>
        <v>66.955177743431221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519</v>
      </c>
      <c r="Y105" s="125">
        <v>517</v>
      </c>
      <c r="Z105" s="125">
        <v>612</v>
      </c>
      <c r="AB105" s="122" t="str">
        <f>TEXT(Z105,"###,###")</f>
        <v>612</v>
      </c>
      <c r="AD105" s="143">
        <f>Z105/($Z$4)*100</f>
        <v>18.91808346213292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2440</v>
      </c>
      <c r="Y106" s="132">
        <v>2534</v>
      </c>
      <c r="Z106" s="132">
        <v>2778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397</v>
      </c>
      <c r="Y108" s="125">
        <v>532</v>
      </c>
      <c r="Z108" s="125">
        <v>516</v>
      </c>
      <c r="AB108" s="122" t="str">
        <f>TEXT(Z108,"###,###")</f>
        <v>516</v>
      </c>
      <c r="AD108" s="143">
        <f>Z108/($Z$4)*100</f>
        <v>15.950540958268933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455</v>
      </c>
      <c r="Y109" s="125">
        <v>419</v>
      </c>
      <c r="Z109" s="125">
        <v>459</v>
      </c>
      <c r="AB109" s="122" t="str">
        <f>TEXT(Z109,"###,###")</f>
        <v>459</v>
      </c>
      <c r="AD109" s="143">
        <f>Z109/($Z$4)*100</f>
        <v>14.188562596599692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798</v>
      </c>
      <c r="Y110" s="125">
        <v>782</v>
      </c>
      <c r="Z110" s="125">
        <v>991</v>
      </c>
      <c r="AB110" s="122" t="str">
        <f>TEXT(Z110,"###,###")</f>
        <v>991</v>
      </c>
      <c r="AD110" s="143">
        <f>Z110/($Z$4)*100</f>
        <v>30.633693972179287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799</v>
      </c>
      <c r="Y111" s="125">
        <v>801</v>
      </c>
      <c r="Z111" s="125">
        <v>814</v>
      </c>
      <c r="AB111" s="122" t="str">
        <f>TEXT(Z111,"###,###")</f>
        <v>814</v>
      </c>
      <c r="AD111" s="143">
        <f>Z111/($Z$4)*100</f>
        <v>25.162287480680064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2756</v>
      </c>
      <c r="Y112" s="125">
        <v>2837</v>
      </c>
      <c r="Z112" s="125">
        <v>3234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40.31</v>
      </c>
      <c r="U118" s="144">
        <v>41.54</v>
      </c>
      <c r="V118" s="144">
        <v>39.659999999999997</v>
      </c>
      <c r="W118" s="144">
        <v>41.4</v>
      </c>
      <c r="X118" s="144">
        <v>38.75</v>
      </c>
      <c r="Y118" s="144">
        <v>41.83</v>
      </c>
      <c r="Z118" s="144">
        <v>42.29</v>
      </c>
      <c r="AB118" s="122" t="str">
        <f>TEXT(Z118,"##.0")</f>
        <v>42.3</v>
      </c>
    </row>
    <row r="120" spans="19:32" x14ac:dyDescent="0.25">
      <c r="S120" s="115" t="s">
        <v>106</v>
      </c>
      <c r="T120" s="125">
        <v>1362</v>
      </c>
      <c r="U120" s="125">
        <v>1398</v>
      </c>
      <c r="V120" s="125">
        <v>1414</v>
      </c>
      <c r="W120" s="125">
        <v>1483</v>
      </c>
      <c r="X120" s="125">
        <v>1451</v>
      </c>
      <c r="Y120" s="125">
        <v>1479</v>
      </c>
      <c r="Z120" s="125">
        <v>1734</v>
      </c>
      <c r="AB120" s="122" t="str">
        <f>TEXT(Z120,"###,###")</f>
        <v>1,734</v>
      </c>
    </row>
    <row r="121" spans="19:32" x14ac:dyDescent="0.25">
      <c r="S121" s="115" t="s">
        <v>107</v>
      </c>
      <c r="T121" s="125">
        <v>154</v>
      </c>
      <c r="U121" s="125">
        <v>170</v>
      </c>
      <c r="V121" s="125">
        <v>186</v>
      </c>
      <c r="W121" s="125">
        <v>176</v>
      </c>
      <c r="X121" s="125">
        <v>181</v>
      </c>
      <c r="Y121" s="125">
        <v>185</v>
      </c>
      <c r="Z121" s="125">
        <v>232</v>
      </c>
      <c r="AB121" s="122" t="str">
        <f>TEXT(Z121,"###,###")</f>
        <v>232</v>
      </c>
    </row>
    <row r="122" spans="19:32" x14ac:dyDescent="0.25">
      <c r="S122" s="115" t="s">
        <v>108</v>
      </c>
      <c r="T122" s="125">
        <v>186</v>
      </c>
      <c r="U122" s="125">
        <v>206</v>
      </c>
      <c r="V122" s="125">
        <v>178</v>
      </c>
      <c r="W122" s="125">
        <v>178</v>
      </c>
      <c r="X122" s="125">
        <v>185</v>
      </c>
      <c r="Y122" s="125">
        <v>203</v>
      </c>
      <c r="Z122" s="125">
        <v>204</v>
      </c>
      <c r="AB122" s="122" t="str">
        <f>TEXT(Z122,"###,###")</f>
        <v>204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1548</v>
      </c>
      <c r="U124" s="125">
        <v>1604</v>
      </c>
      <c r="V124" s="125">
        <v>1592</v>
      </c>
      <c r="W124" s="125">
        <v>1661</v>
      </c>
      <c r="X124" s="125">
        <v>1636</v>
      </c>
      <c r="Y124" s="125">
        <v>1682</v>
      </c>
      <c r="Z124" s="125">
        <v>1938</v>
      </c>
      <c r="AB124" s="122" t="str">
        <f>TEXT(Z124,"###,###")</f>
        <v>1,938</v>
      </c>
      <c r="AD124" s="139">
        <f>Z124/$Z$7*100</f>
        <v>89.432395016151361</v>
      </c>
    </row>
    <row r="125" spans="19:32" x14ac:dyDescent="0.25">
      <c r="S125" s="115" t="s">
        <v>110</v>
      </c>
      <c r="T125" s="125">
        <v>340</v>
      </c>
      <c r="U125" s="125">
        <v>376</v>
      </c>
      <c r="V125" s="125">
        <v>364</v>
      </c>
      <c r="W125" s="125">
        <v>354</v>
      </c>
      <c r="X125" s="125">
        <v>366</v>
      </c>
      <c r="Y125" s="125">
        <v>388</v>
      </c>
      <c r="Z125" s="125">
        <v>436</v>
      </c>
      <c r="AB125" s="122" t="str">
        <f>TEXT(Z125,"###,###")</f>
        <v>436</v>
      </c>
      <c r="AD125" s="139">
        <f>Z125/$Z$7*100</f>
        <v>20.119981541301339</v>
      </c>
    </row>
    <row r="127" spans="19:32" x14ac:dyDescent="0.25">
      <c r="S127" s="115" t="s">
        <v>111</v>
      </c>
      <c r="T127" s="125">
        <v>910</v>
      </c>
      <c r="U127" s="125">
        <v>925</v>
      </c>
      <c r="V127" s="125">
        <v>938</v>
      </c>
      <c r="W127" s="125">
        <v>971</v>
      </c>
      <c r="X127" s="125">
        <v>950</v>
      </c>
      <c r="Y127" s="125">
        <v>987</v>
      </c>
      <c r="Z127" s="125">
        <v>1153</v>
      </c>
      <c r="AB127" s="122" t="str">
        <f>TEXT(Z127,"###,###")</f>
        <v>1,153</v>
      </c>
      <c r="AD127" s="139">
        <f>Z127/$Z$7*100</f>
        <v>53.207198892478083</v>
      </c>
    </row>
    <row r="128" spans="19:32" x14ac:dyDescent="0.25">
      <c r="S128" s="115" t="s">
        <v>112</v>
      </c>
      <c r="T128" s="125">
        <v>794</v>
      </c>
      <c r="U128" s="125">
        <v>844</v>
      </c>
      <c r="V128" s="125">
        <v>835</v>
      </c>
      <c r="W128" s="125">
        <v>864</v>
      </c>
      <c r="X128" s="125">
        <v>864</v>
      </c>
      <c r="Y128" s="125">
        <v>880</v>
      </c>
      <c r="Z128" s="125">
        <v>1018</v>
      </c>
      <c r="AB128" s="122" t="str">
        <f>TEXT(Z128,"###,###")</f>
        <v>1,018</v>
      </c>
      <c r="AD128" s="139">
        <f>Z128/$Z$7*100</f>
        <v>46.977388094139357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05" id="{3E9C6DEC-C6EA-4910-8070-6D5F3D65A25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608" id="{5AF9FC6E-19BE-40A2-A1CB-04D67DC57A1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611" id="{90E51E92-C0EC-42FA-819F-1137B9DC4F1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614" id="{36056173-C9F6-4A0A-988F-D9D336CAF7D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877D0-DE96-4B08-8F1B-E6D90BCF81E4}">
  <sheetPr codeName="Sheet76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Charles Sturt</v>
      </c>
      <c r="T1" s="113"/>
      <c r="U1" s="113"/>
      <c r="V1" s="113"/>
      <c r="W1" s="113"/>
      <c r="X1" s="113"/>
      <c r="Y1" s="114" t="str">
        <f>Y3</f>
        <v>10.12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128</v>
      </c>
      <c r="Y3" s="118" t="s">
        <v>214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10.12 Charles Sturt,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80193</v>
      </c>
      <c r="U4" s="121">
        <v>81959</v>
      </c>
      <c r="V4" s="121">
        <v>82433</v>
      </c>
      <c r="W4" s="121">
        <v>81736</v>
      </c>
      <c r="X4" s="121">
        <v>81820</v>
      </c>
      <c r="Y4" s="121">
        <v>85738</v>
      </c>
      <c r="Z4" s="121">
        <v>89349</v>
      </c>
      <c r="AB4" s="122" t="str">
        <f>TEXT(Z4,"###,###")</f>
        <v>89,349</v>
      </c>
      <c r="AD4" s="123">
        <f>Z4/Y4-1</f>
        <v>4.2116681051575622E-2</v>
      </c>
      <c r="AF4" s="123">
        <f t="shared" ref="AF4:AF9" si="0">Z4/T4-1</f>
        <v>0.11417455388874331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41120</v>
      </c>
      <c r="U5" s="121">
        <v>42109</v>
      </c>
      <c r="V5" s="121">
        <v>41993</v>
      </c>
      <c r="W5" s="121">
        <v>41379</v>
      </c>
      <c r="X5" s="121">
        <v>41380</v>
      </c>
      <c r="Y5" s="121">
        <v>43444</v>
      </c>
      <c r="Z5" s="121">
        <v>45329</v>
      </c>
      <c r="AB5" s="122" t="str">
        <f>TEXT(Z5,"###,###")</f>
        <v>45,329</v>
      </c>
      <c r="AD5" s="123">
        <f t="shared" ref="AD5:AD9" si="1">Z5/Y5-1</f>
        <v>4.3389190682257661E-2</v>
      </c>
      <c r="AF5" s="123">
        <f t="shared" si="0"/>
        <v>0.10235894941634238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39073</v>
      </c>
      <c r="U6" s="121">
        <v>39848</v>
      </c>
      <c r="V6" s="121">
        <v>40440</v>
      </c>
      <c r="W6" s="121">
        <v>40357</v>
      </c>
      <c r="X6" s="121">
        <v>40440</v>
      </c>
      <c r="Y6" s="121">
        <v>42294</v>
      </c>
      <c r="Z6" s="121">
        <v>44019</v>
      </c>
      <c r="AB6" s="122" t="str">
        <f>TEXT(Z6,"###,###")</f>
        <v>44,019</v>
      </c>
      <c r="AD6" s="123">
        <f t="shared" si="1"/>
        <v>4.0785927081855577E-2</v>
      </c>
      <c r="AF6" s="123">
        <f t="shared" si="0"/>
        <v>0.12658357433521861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58425</v>
      </c>
      <c r="U7" s="121">
        <v>59171</v>
      </c>
      <c r="V7" s="121">
        <v>59966</v>
      </c>
      <c r="W7" s="121">
        <v>59839</v>
      </c>
      <c r="X7" s="121">
        <v>60428</v>
      </c>
      <c r="Y7" s="121">
        <v>62033</v>
      </c>
      <c r="Z7" s="121">
        <v>63764</v>
      </c>
      <c r="AB7" s="122" t="str">
        <f>TEXT(Z7,"###,###")</f>
        <v>63,764</v>
      </c>
      <c r="AD7" s="123">
        <f t="shared" si="1"/>
        <v>2.7904502442248402E-2</v>
      </c>
      <c r="AF7" s="123">
        <f t="shared" si="0"/>
        <v>9.1382113821138145E-2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89,349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63,764</v>
      </c>
      <c r="P8" s="48"/>
      <c r="S8" s="120" t="s">
        <v>88</v>
      </c>
      <c r="T8" s="121">
        <v>37676.47</v>
      </c>
      <c r="U8" s="121">
        <v>39057.160000000003</v>
      </c>
      <c r="V8" s="121">
        <v>39381.089999999997</v>
      </c>
      <c r="W8" s="121">
        <v>41209</v>
      </c>
      <c r="X8" s="121">
        <v>42918.32</v>
      </c>
      <c r="Y8" s="121">
        <v>43354</v>
      </c>
      <c r="Z8" s="121">
        <v>44937.01</v>
      </c>
      <c r="AB8" s="122" t="str">
        <f>TEXT(Z8,"$###,###")</f>
        <v>$44,937</v>
      </c>
      <c r="AD8" s="123">
        <f t="shared" si="1"/>
        <v>3.6513585828297224E-2</v>
      </c>
      <c r="AF8" s="123">
        <f t="shared" si="0"/>
        <v>0.19270754399231138</v>
      </c>
    </row>
    <row r="9" spans="1:32" x14ac:dyDescent="0.25">
      <c r="A9" s="52" t="s">
        <v>15</v>
      </c>
      <c r="B9" s="53"/>
      <c r="C9" s="54"/>
      <c r="D9" s="55">
        <f>AD104</f>
        <v>73.736695430279013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51.091524998431716</v>
      </c>
      <c r="P9" s="56" t="s">
        <v>89</v>
      </c>
      <c r="S9" s="120" t="s">
        <v>7</v>
      </c>
      <c r="T9" s="121">
        <v>2805085871</v>
      </c>
      <c r="U9" s="121">
        <v>2944701177</v>
      </c>
      <c r="V9" s="121">
        <v>3058093251</v>
      </c>
      <c r="W9" s="121">
        <v>3159269805</v>
      </c>
      <c r="X9" s="121">
        <v>3269854913</v>
      </c>
      <c r="Y9" s="121">
        <v>3423509911</v>
      </c>
      <c r="Z9" s="121">
        <v>3552698177</v>
      </c>
      <c r="AB9" s="122" t="str">
        <f>TEXT(Z9/1000000,"$#,###.0")&amp;" mil"</f>
        <v>$3,552.7 mil</v>
      </c>
      <c r="AD9" s="123">
        <f t="shared" si="1"/>
        <v>3.7735619103922646E-2</v>
      </c>
      <c r="AF9" s="123">
        <f t="shared" si="0"/>
        <v>0.26652029220534335</v>
      </c>
    </row>
    <row r="10" spans="1:32" x14ac:dyDescent="0.25">
      <c r="A10" s="52" t="s">
        <v>18</v>
      </c>
      <c r="B10" s="53"/>
      <c r="C10" s="54"/>
      <c r="D10" s="55">
        <f>AD105</f>
        <v>18.924666196599851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48.90690671852456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93.190515024151551</v>
      </c>
      <c r="P11" s="56" t="s">
        <v>89</v>
      </c>
      <c r="S11" s="120" t="s">
        <v>30</v>
      </c>
      <c r="T11" s="125">
        <v>71786</v>
      </c>
      <c r="U11" s="125">
        <v>73697</v>
      </c>
      <c r="V11" s="125">
        <v>74249</v>
      </c>
      <c r="W11" s="125">
        <v>73775</v>
      </c>
      <c r="X11" s="125">
        <v>73574</v>
      </c>
      <c r="Y11" s="125">
        <v>77268</v>
      </c>
      <c r="Z11" s="125">
        <v>80560</v>
      </c>
    </row>
    <row r="12" spans="1:32" ht="28.5" customHeight="1" x14ac:dyDescent="0.25">
      <c r="A12" s="52" t="s">
        <v>20</v>
      </c>
      <c r="B12" s="54"/>
      <c r="C12" s="54"/>
      <c r="D12" s="55">
        <f>AD108</f>
        <v>14.732117874850307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13.780503105200426</v>
      </c>
      <c r="P12" s="56" t="s">
        <v>89</v>
      </c>
      <c r="S12" s="120" t="s">
        <v>31</v>
      </c>
      <c r="T12" s="125">
        <v>8408</v>
      </c>
      <c r="U12" s="125">
        <v>8264</v>
      </c>
      <c r="V12" s="125">
        <v>8182</v>
      </c>
      <c r="W12" s="125">
        <v>7963</v>
      </c>
      <c r="X12" s="125">
        <v>8249</v>
      </c>
      <c r="Y12" s="125">
        <v>8470</v>
      </c>
      <c r="Z12" s="125">
        <v>8788</v>
      </c>
    </row>
    <row r="13" spans="1:32" ht="15" customHeight="1" x14ac:dyDescent="0.25">
      <c r="A13" s="52" t="s">
        <v>21</v>
      </c>
      <c r="B13" s="54"/>
      <c r="C13" s="54"/>
      <c r="D13" s="55">
        <f>AD109</f>
        <v>13.260361056083447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40.9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21.674557073945987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42.994325621999124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550</v>
      </c>
      <c r="Z15" s="125">
        <v>571</v>
      </c>
      <c r="AB15" s="129">
        <f t="shared" ref="AB15:AB34" si="2">IF(Z15="np",0,Z15/$Z$34)</f>
        <v>6.3906702928963948E-3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449</v>
      </c>
      <c r="Z16" s="125">
        <v>483</v>
      </c>
      <c r="AB16" s="129">
        <f t="shared" si="2"/>
        <v>5.4057683913642006E-3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5544</v>
      </c>
      <c r="Z17" s="125">
        <v>5788</v>
      </c>
      <c r="AB17" s="129">
        <f t="shared" si="2"/>
        <v>6.4779684159867484E-2</v>
      </c>
    </row>
    <row r="18" spans="1:28" x14ac:dyDescent="0.25">
      <c r="A18" s="82" t="str">
        <f>$S$1&amp;" ("&amp;$T$2&amp;" to "&amp;$Z$2&amp;")"</f>
        <v>Charles Sturt (2011-12 to 2017-18)</v>
      </c>
      <c r="B18" s="82"/>
      <c r="C18" s="82"/>
      <c r="D18" s="82"/>
      <c r="E18" s="82"/>
      <c r="F18" s="82"/>
      <c r="G18" s="82" t="str">
        <f>$S$1&amp;" ("&amp;$T$2&amp;" to "&amp;$Z$2&amp;")"</f>
        <v>Charles Sturt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623</v>
      </c>
      <c r="Z18" s="125">
        <v>676</v>
      </c>
      <c r="AB18" s="129">
        <f t="shared" si="2"/>
        <v>7.5658373344973081E-3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4833</v>
      </c>
      <c r="Z19" s="125">
        <v>5524</v>
      </c>
      <c r="AB19" s="129">
        <f t="shared" si="2"/>
        <v>6.1824978455270907E-2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3415</v>
      </c>
      <c r="Z20" s="125">
        <v>3364</v>
      </c>
      <c r="AB20" s="129">
        <f t="shared" si="2"/>
        <v>3.7650113599480686E-2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8533</v>
      </c>
      <c r="Z21" s="125">
        <v>8442</v>
      </c>
      <c r="AB21" s="129">
        <f t="shared" si="2"/>
        <v>9.4483430144713429E-2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6402</v>
      </c>
      <c r="Z22" s="125">
        <v>6726</v>
      </c>
      <c r="AB22" s="129">
        <f t="shared" si="2"/>
        <v>7.5277843064835648E-2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3110</v>
      </c>
      <c r="Z23" s="125">
        <v>3600</v>
      </c>
      <c r="AB23" s="129">
        <f t="shared" si="2"/>
        <v>4.0291441426317028E-2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1150</v>
      </c>
      <c r="Z24" s="125">
        <v>1155</v>
      </c>
      <c r="AB24" s="129">
        <f t="shared" si="2"/>
        <v>1.2926837457610045E-2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3091</v>
      </c>
      <c r="Z25" s="125">
        <v>3163</v>
      </c>
      <c r="AB25" s="129">
        <f t="shared" si="2"/>
        <v>3.5400508119844652E-2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1230</v>
      </c>
      <c r="Z26" s="125">
        <v>1466</v>
      </c>
      <c r="AB26" s="129">
        <f t="shared" si="2"/>
        <v>1.6407570314161322E-2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5257</v>
      </c>
      <c r="Z27" s="125">
        <v>5867</v>
      </c>
      <c r="AB27" s="129">
        <f t="shared" si="2"/>
        <v>6.5663857457833888E-2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7361</v>
      </c>
      <c r="Z28" s="125">
        <v>8089</v>
      </c>
      <c r="AB28" s="129">
        <f t="shared" si="2"/>
        <v>9.0532630471521783E-2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5808</v>
      </c>
      <c r="Z29" s="125">
        <v>5932</v>
      </c>
      <c r="AB29" s="129">
        <f t="shared" si="2"/>
        <v>6.6391341816920163E-2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7090</v>
      </c>
      <c r="Z30" s="125">
        <v>7907</v>
      </c>
      <c r="AB30" s="129">
        <f t="shared" si="2"/>
        <v>8.8495674266080196E-2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10136</v>
      </c>
      <c r="Z31" s="125">
        <v>10944</v>
      </c>
      <c r="AB31" s="129">
        <f t="shared" si="2"/>
        <v>0.12248598193600375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1901</v>
      </c>
      <c r="Z32" s="125">
        <v>2098</v>
      </c>
      <c r="AB32" s="129">
        <f t="shared" si="2"/>
        <v>2.3480956697892533E-2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2980</v>
      </c>
      <c r="Z33" s="125">
        <v>3312</v>
      </c>
      <c r="AB33" s="129">
        <f t="shared" si="2"/>
        <v>3.7068126112211663E-2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85738</v>
      </c>
      <c r="Z34" s="132">
        <v>89349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19</v>
      </c>
      <c r="Y44" s="125">
        <v>29</v>
      </c>
      <c r="Z44" s="125">
        <v>28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608</v>
      </c>
      <c r="Y45" s="125">
        <v>600</v>
      </c>
      <c r="Z45" s="125">
        <v>599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1943</v>
      </c>
      <c r="Y46" s="125">
        <v>2155</v>
      </c>
      <c r="Z46" s="125">
        <v>2266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3970</v>
      </c>
      <c r="Y47" s="125">
        <v>4217</v>
      </c>
      <c r="Z47" s="125">
        <v>4449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5615</v>
      </c>
      <c r="Y48" s="125">
        <v>5794</v>
      </c>
      <c r="Z48" s="125">
        <v>6092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Charles Sturt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5150</v>
      </c>
      <c r="Y49" s="125">
        <v>5438</v>
      </c>
      <c r="Z49" s="125">
        <v>5870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4304</v>
      </c>
      <c r="Y50" s="125">
        <v>4693</v>
      </c>
      <c r="Z50" s="125">
        <v>4888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4154</v>
      </c>
      <c r="Y51" s="125">
        <v>4177</v>
      </c>
      <c r="Z51" s="125">
        <v>4179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4091</v>
      </c>
      <c r="Y52" s="125">
        <v>4324</v>
      </c>
      <c r="Z52" s="125">
        <v>4458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3885</v>
      </c>
      <c r="Y53" s="125">
        <v>3976</v>
      </c>
      <c r="Z53" s="125">
        <v>4131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3251</v>
      </c>
      <c r="Y54" s="125">
        <v>3403</v>
      </c>
      <c r="Z54" s="125">
        <v>3596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2259</v>
      </c>
      <c r="Y55" s="125">
        <v>2354</v>
      </c>
      <c r="Z55" s="125">
        <v>2507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1262</v>
      </c>
      <c r="Y56" s="125">
        <v>1282</v>
      </c>
      <c r="Z56" s="125">
        <v>1274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474</v>
      </c>
      <c r="Y57" s="125">
        <v>582</v>
      </c>
      <c r="Z57" s="125">
        <v>602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218</v>
      </c>
      <c r="Y58" s="125">
        <v>220</v>
      </c>
      <c r="Z58" s="125">
        <v>207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108</v>
      </c>
      <c r="Y59" s="125">
        <v>128</v>
      </c>
      <c r="Z59" s="125">
        <v>123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70</v>
      </c>
      <c r="Y60" s="125">
        <v>69</v>
      </c>
      <c r="Z60" s="125">
        <v>71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41380</v>
      </c>
      <c r="Y61" s="125">
        <v>43444</v>
      </c>
      <c r="Z61" s="125">
        <v>45329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38</v>
      </c>
      <c r="Y63" s="125">
        <v>26</v>
      </c>
      <c r="Z63" s="125">
        <v>48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Charles Sturt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824</v>
      </c>
      <c r="Y64" s="125">
        <v>837</v>
      </c>
      <c r="Z64" s="125">
        <v>862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2422</v>
      </c>
      <c r="Y65" s="125">
        <v>2506</v>
      </c>
      <c r="Z65" s="125">
        <v>2471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4222</v>
      </c>
      <c r="Y66" s="125">
        <v>4583</v>
      </c>
      <c r="Z66" s="125">
        <v>4803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5242</v>
      </c>
      <c r="Y67" s="125">
        <v>5606</v>
      </c>
      <c r="Z67" s="125">
        <v>5728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4710</v>
      </c>
      <c r="Y68" s="125">
        <v>4854</v>
      </c>
      <c r="Z68" s="125">
        <v>5279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3804</v>
      </c>
      <c r="Y69" s="125">
        <v>4047</v>
      </c>
      <c r="Z69" s="125">
        <v>4391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3839</v>
      </c>
      <c r="Y70" s="125">
        <v>3957</v>
      </c>
      <c r="Z70" s="125">
        <v>4009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4231</v>
      </c>
      <c r="Y71" s="125">
        <v>4354</v>
      </c>
      <c r="Z71" s="125">
        <v>4467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3889</v>
      </c>
      <c r="Y72" s="125">
        <v>3989</v>
      </c>
      <c r="Z72" s="125">
        <v>4095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3377</v>
      </c>
      <c r="Y73" s="125">
        <v>3475</v>
      </c>
      <c r="Z73" s="125">
        <v>3645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2206</v>
      </c>
      <c r="Y74" s="125">
        <v>2329</v>
      </c>
      <c r="Z74" s="125">
        <v>2407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988</v>
      </c>
      <c r="Y75" s="125">
        <v>1026</v>
      </c>
      <c r="Z75" s="125">
        <v>1093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297</v>
      </c>
      <c r="Y76" s="125">
        <v>360</v>
      </c>
      <c r="Z76" s="125">
        <v>368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177</v>
      </c>
      <c r="Y77" s="125">
        <v>164</v>
      </c>
      <c r="Z77" s="125">
        <v>162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86</v>
      </c>
      <c r="Y78" s="125">
        <v>92</v>
      </c>
      <c r="Z78" s="125">
        <v>92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102</v>
      </c>
      <c r="Y79" s="125">
        <v>88</v>
      </c>
      <c r="Z79" s="125">
        <v>82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40440</v>
      </c>
      <c r="Y80" s="125">
        <v>42294</v>
      </c>
      <c r="Z80" s="125">
        <v>44019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Charles Sturt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3581</v>
      </c>
      <c r="Y83" s="125">
        <v>3786</v>
      </c>
      <c r="Z83" s="125">
        <v>3975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4812</v>
      </c>
      <c r="Y84" s="125">
        <v>5001</v>
      </c>
      <c r="Z84" s="125">
        <v>5297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89,349</v>
      </c>
      <c r="D85" s="96">
        <f t="shared" ref="D85:D90" si="4">AD4</f>
        <v>4.2116681051575622E-2</v>
      </c>
      <c r="E85" s="97">
        <f t="shared" ref="E85:E90" si="5">AD4</f>
        <v>4.2116681051575622E-2</v>
      </c>
      <c r="F85" s="96">
        <f t="shared" ref="F85:F90" si="6">AF4</f>
        <v>0.11417455388874331</v>
      </c>
      <c r="G85" s="97">
        <f t="shared" ref="G85:G90" si="7">AF4</f>
        <v>0.11417455388874331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4658</v>
      </c>
      <c r="Y85" s="125">
        <v>4734</v>
      </c>
      <c r="Z85" s="125">
        <v>4977</v>
      </c>
    </row>
    <row r="86" spans="1:32" ht="15" customHeight="1" x14ac:dyDescent="0.25">
      <c r="A86" s="98" t="s">
        <v>4</v>
      </c>
      <c r="B86" s="95"/>
      <c r="C86" s="109" t="str">
        <f t="shared" si="3"/>
        <v>45,329</v>
      </c>
      <c r="D86" s="96">
        <f t="shared" si="4"/>
        <v>4.3389190682257661E-2</v>
      </c>
      <c r="E86" s="97">
        <f t="shared" si="5"/>
        <v>4.3389190682257661E-2</v>
      </c>
      <c r="F86" s="96">
        <f t="shared" si="6"/>
        <v>0.10235894941634238</v>
      </c>
      <c r="G86" s="97">
        <f t="shared" si="7"/>
        <v>0.10235894941634238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2039</v>
      </c>
      <c r="Y86" s="125">
        <v>2138</v>
      </c>
      <c r="Z86" s="125">
        <v>2304</v>
      </c>
    </row>
    <row r="87" spans="1:32" ht="15" customHeight="1" x14ac:dyDescent="0.25">
      <c r="A87" s="98" t="s">
        <v>5</v>
      </c>
      <c r="B87" s="95"/>
      <c r="C87" s="109" t="str">
        <f t="shared" si="3"/>
        <v>44,019</v>
      </c>
      <c r="D87" s="96">
        <f t="shared" si="4"/>
        <v>4.0785927081855577E-2</v>
      </c>
      <c r="E87" s="97">
        <f t="shared" si="5"/>
        <v>4.0785927081855577E-2</v>
      </c>
      <c r="F87" s="96">
        <f t="shared" si="6"/>
        <v>0.12658357433521861</v>
      </c>
      <c r="G87" s="97">
        <f t="shared" si="7"/>
        <v>0.12658357433521861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1986</v>
      </c>
      <c r="Y87" s="125">
        <v>2102</v>
      </c>
      <c r="Z87" s="125">
        <v>2136</v>
      </c>
    </row>
    <row r="88" spans="1:32" ht="15" customHeight="1" x14ac:dyDescent="0.25">
      <c r="A88" s="95" t="s">
        <v>6</v>
      </c>
      <c r="B88" s="95"/>
      <c r="C88" s="109" t="str">
        <f t="shared" si="3"/>
        <v>63,764</v>
      </c>
      <c r="D88" s="96">
        <f t="shared" si="4"/>
        <v>2.7904502442248402E-2</v>
      </c>
      <c r="E88" s="97">
        <f t="shared" si="5"/>
        <v>2.7904502442248402E-2</v>
      </c>
      <c r="F88" s="96">
        <f t="shared" si="6"/>
        <v>9.1382113821138145E-2</v>
      </c>
      <c r="G88" s="97">
        <f t="shared" si="7"/>
        <v>9.1382113821138145E-2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1767</v>
      </c>
      <c r="Y88" s="125">
        <v>1913</v>
      </c>
      <c r="Z88" s="125">
        <v>2030</v>
      </c>
    </row>
    <row r="89" spans="1:32" ht="15" customHeight="1" x14ac:dyDescent="0.25">
      <c r="A89" s="95" t="s">
        <v>104</v>
      </c>
      <c r="B89" s="95"/>
      <c r="C89" s="146" t="str">
        <f t="shared" si="3"/>
        <v>$44,937</v>
      </c>
      <c r="D89" s="96">
        <f t="shared" si="4"/>
        <v>3.6513585828297224E-2</v>
      </c>
      <c r="E89" s="97">
        <f t="shared" si="5"/>
        <v>3.6513585828297224E-2</v>
      </c>
      <c r="F89" s="96">
        <f t="shared" si="6"/>
        <v>0.19270754399231138</v>
      </c>
      <c r="G89" s="97">
        <f t="shared" si="7"/>
        <v>0.19270754399231138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2188</v>
      </c>
      <c r="Y89" s="125">
        <v>2215</v>
      </c>
      <c r="Z89" s="125">
        <v>2290</v>
      </c>
    </row>
    <row r="90" spans="1:32" ht="15" customHeight="1" x14ac:dyDescent="0.25">
      <c r="A90" s="95" t="s">
        <v>7</v>
      </c>
      <c r="B90" s="95"/>
      <c r="C90" s="109" t="str">
        <f t="shared" si="3"/>
        <v>$3,552.7 mil</v>
      </c>
      <c r="D90" s="96">
        <f t="shared" si="4"/>
        <v>3.7735619103922646E-2</v>
      </c>
      <c r="E90" s="97">
        <f t="shared" si="5"/>
        <v>3.7735619103922646E-2</v>
      </c>
      <c r="F90" s="96">
        <f t="shared" si="6"/>
        <v>0.26652029220534335</v>
      </c>
      <c r="G90" s="97">
        <f t="shared" si="7"/>
        <v>0.26652029220534335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3087</v>
      </c>
      <c r="Y90" s="125">
        <v>3273</v>
      </c>
      <c r="Z90" s="125">
        <v>3462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30937</v>
      </c>
      <c r="Y91" s="125">
        <v>31695</v>
      </c>
      <c r="Z91" s="125">
        <v>32578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2453</v>
      </c>
      <c r="Y93" s="125">
        <v>2688</v>
      </c>
      <c r="Z93" s="125">
        <v>2833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6334</v>
      </c>
      <c r="Y94" s="125">
        <v>6632</v>
      </c>
      <c r="Z94" s="125">
        <v>7020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858</v>
      </c>
      <c r="Y95" s="125">
        <v>890</v>
      </c>
      <c r="Z95" s="125">
        <v>944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3791</v>
      </c>
      <c r="Y96" s="125">
        <v>4127</v>
      </c>
      <c r="Z96" s="125">
        <v>4433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5810</v>
      </c>
      <c r="Y97" s="125">
        <v>6242</v>
      </c>
      <c r="Z97" s="125">
        <v>6218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3105</v>
      </c>
      <c r="Y98" s="125">
        <v>3201</v>
      </c>
      <c r="Z98" s="125">
        <v>3382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196</v>
      </c>
      <c r="Y99" s="125">
        <v>223</v>
      </c>
      <c r="Z99" s="125">
        <v>240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1508</v>
      </c>
      <c r="Y100" s="125">
        <v>1554</v>
      </c>
      <c r="Z100" s="125">
        <v>1629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29491</v>
      </c>
      <c r="Y101" s="125">
        <v>30338</v>
      </c>
      <c r="Z101" s="125">
        <v>31185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58989</v>
      </c>
      <c r="Y104" s="125">
        <v>63658</v>
      </c>
      <c r="Z104" s="125">
        <v>65883</v>
      </c>
      <c r="AB104" s="122" t="str">
        <f>TEXT(Z104,"###,###")</f>
        <v>65,883</v>
      </c>
      <c r="AD104" s="143">
        <f>Z104/($Z$4)*100</f>
        <v>73.736695430279013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15584</v>
      </c>
      <c r="Y105" s="125">
        <v>16137</v>
      </c>
      <c r="Z105" s="125">
        <v>16909</v>
      </c>
      <c r="AB105" s="122" t="str">
        <f>TEXT(Z105,"###,###")</f>
        <v>16,909</v>
      </c>
      <c r="AD105" s="143">
        <f>Z105/($Z$4)*100</f>
        <v>18.924666196599851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74573</v>
      </c>
      <c r="Y106" s="132">
        <v>79795</v>
      </c>
      <c r="Z106" s="132">
        <v>82792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9674</v>
      </c>
      <c r="Y108" s="125">
        <v>10859</v>
      </c>
      <c r="Z108" s="125">
        <v>13163</v>
      </c>
      <c r="AB108" s="122" t="str">
        <f>TEXT(Z108,"###,###")</f>
        <v>13,163</v>
      </c>
      <c r="AD108" s="143">
        <f>Z108/($Z$4)*100</f>
        <v>14.732117874850307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10399</v>
      </c>
      <c r="Y109" s="125">
        <v>11937</v>
      </c>
      <c r="Z109" s="125">
        <v>11848</v>
      </c>
      <c r="AB109" s="122" t="str">
        <f>TEXT(Z109,"###,###")</f>
        <v>11,848</v>
      </c>
      <c r="AD109" s="143">
        <f>Z109/($Z$4)*100</f>
        <v>13.260361056083447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18331</v>
      </c>
      <c r="Y110" s="125">
        <v>18988</v>
      </c>
      <c r="Z110" s="125">
        <v>19366</v>
      </c>
      <c r="AB110" s="122" t="str">
        <f>TEXT(Z110,"###,###")</f>
        <v>19,366</v>
      </c>
      <c r="AD110" s="143">
        <f>Z110/($Z$4)*100</f>
        <v>21.674557073945987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36170</v>
      </c>
      <c r="Y111" s="125">
        <v>38011</v>
      </c>
      <c r="Z111" s="125">
        <v>38415</v>
      </c>
      <c r="AB111" s="122" t="str">
        <f>TEXT(Z111,"###,###")</f>
        <v>38,415</v>
      </c>
      <c r="AD111" s="143">
        <f>Z111/($Z$4)*100</f>
        <v>42.994325621999124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81820</v>
      </c>
      <c r="Y112" s="125">
        <v>85738</v>
      </c>
      <c r="Z112" s="125">
        <v>89349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43.48</v>
      </c>
      <c r="U118" s="144">
        <v>39.58</v>
      </c>
      <c r="V118" s="144">
        <v>39.83</v>
      </c>
      <c r="W118" s="144">
        <v>43.89</v>
      </c>
      <c r="X118" s="144">
        <v>38.909999999999997</v>
      </c>
      <c r="Y118" s="144">
        <v>40.909999999999997</v>
      </c>
      <c r="Z118" s="144">
        <v>40.909999999999997</v>
      </c>
      <c r="AB118" s="122" t="str">
        <f>TEXT(Z118,"##.0")</f>
        <v>40.9</v>
      </c>
    </row>
    <row r="120" spans="19:32" x14ac:dyDescent="0.25">
      <c r="S120" s="115" t="s">
        <v>106</v>
      </c>
      <c r="T120" s="125">
        <v>50018</v>
      </c>
      <c r="U120" s="125">
        <v>50912</v>
      </c>
      <c r="V120" s="125">
        <v>51782</v>
      </c>
      <c r="W120" s="125">
        <v>51878</v>
      </c>
      <c r="X120" s="125">
        <v>52182</v>
      </c>
      <c r="Y120" s="125">
        <v>53563</v>
      </c>
      <c r="Z120" s="125">
        <v>54975</v>
      </c>
      <c r="AB120" s="122" t="str">
        <f>TEXT(Z120,"###,###")</f>
        <v>54,975</v>
      </c>
    </row>
    <row r="121" spans="19:32" x14ac:dyDescent="0.25">
      <c r="S121" s="115" t="s">
        <v>107</v>
      </c>
      <c r="T121" s="125">
        <v>4553</v>
      </c>
      <c r="U121" s="125">
        <v>4416</v>
      </c>
      <c r="V121" s="125">
        <v>4400</v>
      </c>
      <c r="W121" s="125">
        <v>4255</v>
      </c>
      <c r="X121" s="125">
        <v>4319</v>
      </c>
      <c r="Y121" s="125">
        <v>4348</v>
      </c>
      <c r="Z121" s="125">
        <v>4340</v>
      </c>
      <c r="AB121" s="122" t="str">
        <f>TEXT(Z121,"###,###")</f>
        <v>4,340</v>
      </c>
    </row>
    <row r="122" spans="19:32" x14ac:dyDescent="0.25">
      <c r="S122" s="115" t="s">
        <v>108</v>
      </c>
      <c r="T122" s="125">
        <v>3855</v>
      </c>
      <c r="U122" s="125">
        <v>3839</v>
      </c>
      <c r="V122" s="125">
        <v>3785</v>
      </c>
      <c r="W122" s="125">
        <v>3706</v>
      </c>
      <c r="X122" s="125">
        <v>3929</v>
      </c>
      <c r="Y122" s="125">
        <v>4122</v>
      </c>
      <c r="Z122" s="125">
        <v>4447</v>
      </c>
      <c r="AB122" s="122" t="str">
        <f>TEXT(Z122,"###,###")</f>
        <v>4,447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53873</v>
      </c>
      <c r="U124" s="125">
        <v>54751</v>
      </c>
      <c r="V124" s="125">
        <v>55567</v>
      </c>
      <c r="W124" s="125">
        <v>55584</v>
      </c>
      <c r="X124" s="125">
        <v>56111</v>
      </c>
      <c r="Y124" s="125">
        <v>57685</v>
      </c>
      <c r="Z124" s="125">
        <v>59422</v>
      </c>
      <c r="AB124" s="122" t="str">
        <f>TEXT(Z124,"###,###")</f>
        <v>59,422</v>
      </c>
      <c r="AD124" s="139">
        <f>Z124/$Z$7*100</f>
        <v>93.190515024151551</v>
      </c>
    </row>
    <row r="125" spans="19:32" x14ac:dyDescent="0.25">
      <c r="S125" s="115" t="s">
        <v>110</v>
      </c>
      <c r="T125" s="125">
        <v>8408</v>
      </c>
      <c r="U125" s="125">
        <v>8255</v>
      </c>
      <c r="V125" s="125">
        <v>8185</v>
      </c>
      <c r="W125" s="125">
        <v>7961</v>
      </c>
      <c r="X125" s="125">
        <v>8248</v>
      </c>
      <c r="Y125" s="125">
        <v>8470</v>
      </c>
      <c r="Z125" s="125">
        <v>8787</v>
      </c>
      <c r="AB125" s="122" t="str">
        <f>TEXT(Z125,"###,###")</f>
        <v>8,787</v>
      </c>
      <c r="AD125" s="139">
        <f>Z125/$Z$7*100</f>
        <v>13.780503105200426</v>
      </c>
    </row>
    <row r="127" spans="19:32" x14ac:dyDescent="0.25">
      <c r="S127" s="115" t="s">
        <v>111</v>
      </c>
      <c r="T127" s="125">
        <v>30357</v>
      </c>
      <c r="U127" s="125">
        <v>30756</v>
      </c>
      <c r="V127" s="125">
        <v>30944</v>
      </c>
      <c r="W127" s="125">
        <v>30693</v>
      </c>
      <c r="X127" s="125">
        <v>30937</v>
      </c>
      <c r="Y127" s="125">
        <v>31695</v>
      </c>
      <c r="Z127" s="125">
        <v>32578</v>
      </c>
      <c r="AB127" s="122" t="str">
        <f>TEXT(Z127,"###,###")</f>
        <v>32,578</v>
      </c>
      <c r="AD127" s="139">
        <f>Z127/$Z$7*100</f>
        <v>51.091524998431716</v>
      </c>
    </row>
    <row r="128" spans="19:32" x14ac:dyDescent="0.25">
      <c r="S128" s="115" t="s">
        <v>112</v>
      </c>
      <c r="T128" s="125">
        <v>28068</v>
      </c>
      <c r="U128" s="125">
        <v>28413</v>
      </c>
      <c r="V128" s="125">
        <v>29022</v>
      </c>
      <c r="W128" s="125">
        <v>29146</v>
      </c>
      <c r="X128" s="125">
        <v>29491</v>
      </c>
      <c r="Y128" s="125">
        <v>30338</v>
      </c>
      <c r="Z128" s="125">
        <v>31185</v>
      </c>
      <c r="AB128" s="122" t="str">
        <f>TEXT(Z128,"###,###")</f>
        <v>31,185</v>
      </c>
      <c r="AD128" s="139">
        <f>Z128/$Z$7*100</f>
        <v>48.90690671852456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95" id="{C5CDCE5B-492A-4E80-B44D-F2F457AF89C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598" id="{B3F9918F-51AF-40DA-BE4C-F10805453BC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601" id="{E8347258-9467-405D-BEB3-BC32F99FBC3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604" id="{7AF5A7B8-1826-44A7-ADA4-CA6BCCACC79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37452-369A-44DC-B4D7-7A9DEC7CA094}">
  <sheetPr codeName="Sheet77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Clare and Gilbert Valleys</v>
      </c>
      <c r="T1" s="113"/>
      <c r="U1" s="113"/>
      <c r="V1" s="113"/>
      <c r="W1" s="113"/>
      <c r="X1" s="113"/>
      <c r="Y1" s="114" t="str">
        <f>Y3</f>
        <v>10.13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129</v>
      </c>
      <c r="Y3" s="118" t="s">
        <v>215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10.13 Clare and Gilbert Valleys,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5732</v>
      </c>
      <c r="U4" s="121">
        <v>5789</v>
      </c>
      <c r="V4" s="121">
        <v>6130</v>
      </c>
      <c r="W4" s="121">
        <v>6090</v>
      </c>
      <c r="X4" s="121">
        <v>5895</v>
      </c>
      <c r="Y4" s="121">
        <v>6652</v>
      </c>
      <c r="Z4" s="121">
        <v>7301</v>
      </c>
      <c r="AB4" s="122" t="str">
        <f>TEXT(Z4,"###,###")</f>
        <v>7,301</v>
      </c>
      <c r="AD4" s="123">
        <f>Z4/Y4-1</f>
        <v>9.7564642212868202E-2</v>
      </c>
      <c r="AF4" s="123">
        <f t="shared" ref="AF4:AF9" si="0">Z4/T4-1</f>
        <v>0.27372644801116541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2929</v>
      </c>
      <c r="U5" s="121">
        <v>3002</v>
      </c>
      <c r="V5" s="121">
        <v>3153</v>
      </c>
      <c r="W5" s="121">
        <v>3107</v>
      </c>
      <c r="X5" s="121">
        <v>2988</v>
      </c>
      <c r="Y5" s="121">
        <v>3370</v>
      </c>
      <c r="Z5" s="121">
        <v>3721</v>
      </c>
      <c r="AB5" s="122" t="str">
        <f>TEXT(Z5,"###,###")</f>
        <v>3,721</v>
      </c>
      <c r="AD5" s="123">
        <f t="shared" ref="AD5:AD9" si="1">Z5/Y5-1</f>
        <v>0.10415430267062309</v>
      </c>
      <c r="AF5" s="123">
        <f t="shared" si="0"/>
        <v>0.27039945373847729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2799</v>
      </c>
      <c r="U6" s="121">
        <v>2785</v>
      </c>
      <c r="V6" s="121">
        <v>2976</v>
      </c>
      <c r="W6" s="121">
        <v>2985</v>
      </c>
      <c r="X6" s="121">
        <v>2910</v>
      </c>
      <c r="Y6" s="121">
        <v>3282</v>
      </c>
      <c r="Z6" s="121">
        <v>3576</v>
      </c>
      <c r="AB6" s="122" t="str">
        <f>TEXT(Z6,"###,###")</f>
        <v>3,576</v>
      </c>
      <c r="AD6" s="123">
        <f t="shared" si="1"/>
        <v>8.9579524680073019E-2</v>
      </c>
      <c r="AF6" s="123">
        <f t="shared" si="0"/>
        <v>0.277599142550911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3989</v>
      </c>
      <c r="U7" s="121">
        <v>4072</v>
      </c>
      <c r="V7" s="121">
        <v>4205</v>
      </c>
      <c r="W7" s="121">
        <v>4237</v>
      </c>
      <c r="X7" s="121">
        <v>4126</v>
      </c>
      <c r="Y7" s="121">
        <v>4578</v>
      </c>
      <c r="Z7" s="121">
        <v>5079</v>
      </c>
      <c r="AB7" s="122" t="str">
        <f>TEXT(Z7,"###,###")</f>
        <v>5,079</v>
      </c>
      <c r="AD7" s="123">
        <f t="shared" si="1"/>
        <v>0.10943643512450851</v>
      </c>
      <c r="AF7" s="123">
        <f t="shared" si="0"/>
        <v>0.27325144146402613</v>
      </c>
    </row>
    <row r="8" spans="1:32" ht="17.25" customHeight="1" x14ac:dyDescent="0.25">
      <c r="A8" s="44" t="s">
        <v>13</v>
      </c>
      <c r="B8" s="45"/>
      <c r="C8" s="46"/>
      <c r="D8" s="47" t="str">
        <f>AB4</f>
        <v>7,301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5,079</v>
      </c>
      <c r="P8" s="48"/>
      <c r="S8" s="120" t="s">
        <v>88</v>
      </c>
      <c r="T8" s="121">
        <v>30019.5</v>
      </c>
      <c r="U8" s="121">
        <v>32927</v>
      </c>
      <c r="V8" s="121">
        <v>32088.41</v>
      </c>
      <c r="W8" s="121">
        <v>33302.800000000003</v>
      </c>
      <c r="X8" s="121">
        <v>33690.22</v>
      </c>
      <c r="Y8" s="121">
        <v>33739</v>
      </c>
      <c r="Z8" s="121">
        <v>34168.06</v>
      </c>
      <c r="AB8" s="122" t="str">
        <f>TEXT(Z8,"$###,###")</f>
        <v>$34,168</v>
      </c>
      <c r="AD8" s="123">
        <f t="shared" si="1"/>
        <v>1.2717033699872538E-2</v>
      </c>
      <c r="AF8" s="123">
        <f t="shared" si="0"/>
        <v>0.13819550625426791</v>
      </c>
    </row>
    <row r="9" spans="1:32" x14ac:dyDescent="0.25">
      <c r="A9" s="52" t="s">
        <v>15</v>
      </c>
      <c r="B9" s="53"/>
      <c r="C9" s="54"/>
      <c r="D9" s="55">
        <f>AD104</f>
        <v>65.744418572798253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52.274069698759597</v>
      </c>
      <c r="P9" s="56" t="s">
        <v>89</v>
      </c>
      <c r="S9" s="120" t="s">
        <v>7</v>
      </c>
      <c r="T9" s="121">
        <v>162578681</v>
      </c>
      <c r="U9" s="121">
        <v>171660083</v>
      </c>
      <c r="V9" s="121">
        <v>186056415</v>
      </c>
      <c r="W9" s="121">
        <v>189911095</v>
      </c>
      <c r="X9" s="121">
        <v>191163595</v>
      </c>
      <c r="Y9" s="121">
        <v>214288195</v>
      </c>
      <c r="Z9" s="121">
        <v>243807848</v>
      </c>
      <c r="AB9" s="122" t="str">
        <f>TEXT(Z9/1000000,"$#,###.0")&amp;" mil"</f>
        <v>$243.8 mil</v>
      </c>
      <c r="AD9" s="123">
        <f t="shared" si="1"/>
        <v>0.13775678590227525</v>
      </c>
      <c r="AF9" s="123">
        <f t="shared" si="0"/>
        <v>0.49962988074678738</v>
      </c>
    </row>
    <row r="10" spans="1:32" x14ac:dyDescent="0.25">
      <c r="A10" s="52" t="s">
        <v>18</v>
      </c>
      <c r="B10" s="53"/>
      <c r="C10" s="54"/>
      <c r="D10" s="55">
        <f>AD105</f>
        <v>14.778797425010273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47.647174640677299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82.850954912384324</v>
      </c>
      <c r="P11" s="56" t="s">
        <v>89</v>
      </c>
      <c r="S11" s="120" t="s">
        <v>30</v>
      </c>
      <c r="T11" s="125">
        <v>4532</v>
      </c>
      <c r="U11" s="125">
        <v>4577</v>
      </c>
      <c r="V11" s="125">
        <v>4927</v>
      </c>
      <c r="W11" s="125">
        <v>4899</v>
      </c>
      <c r="X11" s="125">
        <v>4811</v>
      </c>
      <c r="Y11" s="125">
        <v>5326</v>
      </c>
      <c r="Z11" s="125">
        <v>5829</v>
      </c>
    </row>
    <row r="12" spans="1:32" ht="28.5" customHeight="1" x14ac:dyDescent="0.25">
      <c r="A12" s="52" t="s">
        <v>20</v>
      </c>
      <c r="B12" s="54"/>
      <c r="C12" s="54"/>
      <c r="D12" s="55">
        <f>AD108</f>
        <v>19.312422955759484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28.923016341799567</v>
      </c>
      <c r="P12" s="56" t="s">
        <v>89</v>
      </c>
      <c r="S12" s="120" t="s">
        <v>31</v>
      </c>
      <c r="T12" s="125">
        <v>1200</v>
      </c>
      <c r="U12" s="125">
        <v>1211</v>
      </c>
      <c r="V12" s="125">
        <v>1202</v>
      </c>
      <c r="W12" s="125">
        <v>1191</v>
      </c>
      <c r="X12" s="125">
        <v>1088</v>
      </c>
      <c r="Y12" s="125">
        <v>1326</v>
      </c>
      <c r="Z12" s="125">
        <v>1467</v>
      </c>
    </row>
    <row r="13" spans="1:32" ht="15" customHeight="1" x14ac:dyDescent="0.25">
      <c r="A13" s="52" t="s">
        <v>21</v>
      </c>
      <c r="B13" s="54"/>
      <c r="C13" s="54"/>
      <c r="D13" s="55">
        <f>AD109</f>
        <v>19.024791124503494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45.2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17.76468976852486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24.393918641282017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689</v>
      </c>
      <c r="Z15" s="125">
        <v>804</v>
      </c>
      <c r="AB15" s="129">
        <f t="shared" ref="AB15:AB34" si="2">IF(Z15="np",0,Z15/$Z$34)</f>
        <v>0.11013698630136987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77</v>
      </c>
      <c r="Z16" s="125">
        <v>89</v>
      </c>
      <c r="AB16" s="129">
        <f t="shared" si="2"/>
        <v>1.2191780821917807E-2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696</v>
      </c>
      <c r="Z17" s="125">
        <v>745</v>
      </c>
      <c r="AB17" s="129">
        <f t="shared" si="2"/>
        <v>0.10205479452054794</v>
      </c>
    </row>
    <row r="18" spans="1:28" x14ac:dyDescent="0.25">
      <c r="A18" s="82" t="str">
        <f>$S$1&amp;" ("&amp;$T$2&amp;" to "&amp;$Z$2&amp;")"</f>
        <v>Clare and Gilbert Valleys (2011-12 to 2017-18)</v>
      </c>
      <c r="B18" s="82"/>
      <c r="C18" s="82"/>
      <c r="D18" s="82"/>
      <c r="E18" s="82"/>
      <c r="F18" s="82"/>
      <c r="G18" s="82" t="str">
        <f>$S$1&amp;" ("&amp;$T$2&amp;" to "&amp;$Z$2&amp;")"</f>
        <v>Clare and Gilbert Valleys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47</v>
      </c>
      <c r="Z18" s="125">
        <v>53</v>
      </c>
      <c r="AB18" s="129">
        <f t="shared" si="2"/>
        <v>7.2602739726027399E-3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328</v>
      </c>
      <c r="Z19" s="125">
        <v>383</v>
      </c>
      <c r="AB19" s="129">
        <f t="shared" si="2"/>
        <v>5.2465753424657535E-2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153</v>
      </c>
      <c r="Z20" s="125">
        <v>171</v>
      </c>
      <c r="AB20" s="129">
        <f t="shared" si="2"/>
        <v>2.3424657534246576E-2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505</v>
      </c>
      <c r="Z21" s="125">
        <v>563</v>
      </c>
      <c r="AB21" s="129">
        <f t="shared" si="2"/>
        <v>7.7123287671232874E-2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355</v>
      </c>
      <c r="Z22" s="125">
        <v>379</v>
      </c>
      <c r="AB22" s="129">
        <f t="shared" si="2"/>
        <v>5.1917808219178081E-2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232</v>
      </c>
      <c r="Z23" s="125">
        <v>271</v>
      </c>
      <c r="AB23" s="129">
        <f t="shared" si="2"/>
        <v>3.712328767123288E-2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17</v>
      </c>
      <c r="Z24" s="125">
        <v>24</v>
      </c>
      <c r="AB24" s="129">
        <f t="shared" si="2"/>
        <v>3.2876712328767125E-3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164</v>
      </c>
      <c r="Z25" s="125">
        <v>193</v>
      </c>
      <c r="AB25" s="129">
        <f t="shared" si="2"/>
        <v>2.6438356164383562E-2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145</v>
      </c>
      <c r="Z26" s="125">
        <v>133</v>
      </c>
      <c r="AB26" s="129">
        <f t="shared" si="2"/>
        <v>1.821917808219178E-2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243</v>
      </c>
      <c r="Z27" s="125">
        <v>317</v>
      </c>
      <c r="AB27" s="129">
        <f t="shared" si="2"/>
        <v>4.3424657534246576E-2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329</v>
      </c>
      <c r="Z28" s="125">
        <v>432</v>
      </c>
      <c r="AB28" s="129">
        <f t="shared" si="2"/>
        <v>5.917808219178082E-2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268</v>
      </c>
      <c r="Z29" s="125">
        <v>288</v>
      </c>
      <c r="AB29" s="129">
        <f t="shared" si="2"/>
        <v>3.9452054794520547E-2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476</v>
      </c>
      <c r="Z30" s="125">
        <v>504</v>
      </c>
      <c r="AB30" s="129">
        <f t="shared" si="2"/>
        <v>6.9041095890410964E-2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523</v>
      </c>
      <c r="Z31" s="125">
        <v>567</v>
      </c>
      <c r="AB31" s="129">
        <f t="shared" si="2"/>
        <v>7.7671232876712334E-2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46</v>
      </c>
      <c r="Z32" s="125">
        <v>54</v>
      </c>
      <c r="AB32" s="129">
        <f t="shared" si="2"/>
        <v>7.3972602739726025E-3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236</v>
      </c>
      <c r="Z33" s="125">
        <v>312</v>
      </c>
      <c r="AB33" s="129">
        <f t="shared" si="2"/>
        <v>4.2739726027397264E-2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6652</v>
      </c>
      <c r="Z34" s="132">
        <v>7300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4</v>
      </c>
      <c r="Y44" s="125">
        <v>0</v>
      </c>
      <c r="Z44" s="125">
        <v>1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67</v>
      </c>
      <c r="Y45" s="125">
        <v>85</v>
      </c>
      <c r="Z45" s="125">
        <v>106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204</v>
      </c>
      <c r="Y46" s="125">
        <v>181</v>
      </c>
      <c r="Z46" s="125">
        <v>244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217</v>
      </c>
      <c r="Y47" s="125">
        <v>263</v>
      </c>
      <c r="Z47" s="125">
        <v>280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362</v>
      </c>
      <c r="Y48" s="125">
        <v>324</v>
      </c>
      <c r="Z48" s="125">
        <v>344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Clare and Gilbert Valleys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273</v>
      </c>
      <c r="Y49" s="125">
        <v>314</v>
      </c>
      <c r="Z49" s="125">
        <v>340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198</v>
      </c>
      <c r="Y50" s="125">
        <v>248</v>
      </c>
      <c r="Z50" s="125">
        <v>259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214</v>
      </c>
      <c r="Y51" s="125">
        <v>246</v>
      </c>
      <c r="Z51" s="125">
        <v>232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302</v>
      </c>
      <c r="Y52" s="125">
        <v>310</v>
      </c>
      <c r="Z52" s="125">
        <v>340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315</v>
      </c>
      <c r="Y53" s="125">
        <v>371</v>
      </c>
      <c r="Z53" s="125">
        <v>370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278</v>
      </c>
      <c r="Y54" s="125">
        <v>334</v>
      </c>
      <c r="Z54" s="125">
        <v>346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267</v>
      </c>
      <c r="Y55" s="125">
        <v>321</v>
      </c>
      <c r="Z55" s="125">
        <v>329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152</v>
      </c>
      <c r="Y56" s="125">
        <v>192</v>
      </c>
      <c r="Z56" s="125">
        <v>220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73</v>
      </c>
      <c r="Y57" s="125">
        <v>105</v>
      </c>
      <c r="Z57" s="125">
        <v>120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35</v>
      </c>
      <c r="Y58" s="125">
        <v>45</v>
      </c>
      <c r="Z58" s="125">
        <v>56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9</v>
      </c>
      <c r="Y59" s="125">
        <v>16</v>
      </c>
      <c r="Z59" s="125">
        <v>18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8</v>
      </c>
      <c r="Y60" s="125">
        <v>11</v>
      </c>
      <c r="Z60" s="125">
        <v>22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2987</v>
      </c>
      <c r="Y61" s="125">
        <v>3370</v>
      </c>
      <c r="Z61" s="125">
        <v>3724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4</v>
      </c>
      <c r="Z63" s="125">
        <v>7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Clare and Gilbert Valleys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75</v>
      </c>
      <c r="Y64" s="125">
        <v>78</v>
      </c>
      <c r="Z64" s="125">
        <v>82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168</v>
      </c>
      <c r="Y65" s="125">
        <v>207</v>
      </c>
      <c r="Z65" s="125">
        <v>217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242</v>
      </c>
      <c r="Y66" s="125">
        <v>232</v>
      </c>
      <c r="Z66" s="125">
        <v>253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277</v>
      </c>
      <c r="Y67" s="125">
        <v>306</v>
      </c>
      <c r="Z67" s="125">
        <v>299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257</v>
      </c>
      <c r="Y68" s="125">
        <v>283</v>
      </c>
      <c r="Z68" s="125">
        <v>307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229</v>
      </c>
      <c r="Y69" s="125">
        <v>256</v>
      </c>
      <c r="Z69" s="125">
        <v>287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270</v>
      </c>
      <c r="Y70" s="125">
        <v>302</v>
      </c>
      <c r="Z70" s="125">
        <v>311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322</v>
      </c>
      <c r="Y71" s="125">
        <v>363</v>
      </c>
      <c r="Z71" s="125">
        <v>384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328</v>
      </c>
      <c r="Y72" s="125">
        <v>328</v>
      </c>
      <c r="Z72" s="125">
        <v>373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302</v>
      </c>
      <c r="Y73" s="125">
        <v>389</v>
      </c>
      <c r="Z73" s="125">
        <v>413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234</v>
      </c>
      <c r="Y74" s="125">
        <v>263</v>
      </c>
      <c r="Z74" s="125">
        <v>293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121</v>
      </c>
      <c r="Y75" s="125">
        <v>149</v>
      </c>
      <c r="Z75" s="125">
        <v>173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42</v>
      </c>
      <c r="Y76" s="125">
        <v>61</v>
      </c>
      <c r="Z76" s="125">
        <v>76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28</v>
      </c>
      <c r="Y77" s="125">
        <v>33</v>
      </c>
      <c r="Z77" s="125">
        <v>41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11</v>
      </c>
      <c r="Y78" s="125">
        <v>15</v>
      </c>
      <c r="Z78" s="125">
        <v>16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15</v>
      </c>
      <c r="Y79" s="125">
        <v>13</v>
      </c>
      <c r="Z79" s="125">
        <v>15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2905</v>
      </c>
      <c r="Y80" s="125">
        <v>3282</v>
      </c>
      <c r="Z80" s="125">
        <v>3575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Clare and Gilbert Valleys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187</v>
      </c>
      <c r="Y83" s="125">
        <v>247</v>
      </c>
      <c r="Z83" s="125">
        <v>257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190</v>
      </c>
      <c r="Y84" s="125">
        <v>195</v>
      </c>
      <c r="Z84" s="125">
        <v>209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7,301</v>
      </c>
      <c r="D85" s="96">
        <f t="shared" ref="D85:D90" si="4">AD4</f>
        <v>9.7564642212868202E-2</v>
      </c>
      <c r="E85" s="97">
        <f t="shared" ref="E85:E90" si="5">AD4</f>
        <v>9.7564642212868202E-2</v>
      </c>
      <c r="F85" s="96">
        <f t="shared" ref="F85:F90" si="6">AF4</f>
        <v>0.27372644801116541</v>
      </c>
      <c r="G85" s="97">
        <f t="shared" ref="G85:G90" si="7">AF4</f>
        <v>0.27372644801116541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309</v>
      </c>
      <c r="Y85" s="125">
        <v>348</v>
      </c>
      <c r="Z85" s="125">
        <v>404</v>
      </c>
    </row>
    <row r="86" spans="1:32" ht="15" customHeight="1" x14ac:dyDescent="0.25">
      <c r="A86" s="98" t="s">
        <v>4</v>
      </c>
      <c r="B86" s="95"/>
      <c r="C86" s="109" t="str">
        <f t="shared" si="3"/>
        <v>3,721</v>
      </c>
      <c r="D86" s="96">
        <f t="shared" si="4"/>
        <v>0.10415430267062309</v>
      </c>
      <c r="E86" s="97">
        <f t="shared" si="5"/>
        <v>0.10415430267062309</v>
      </c>
      <c r="F86" s="96">
        <f t="shared" si="6"/>
        <v>0.27039945373847729</v>
      </c>
      <c r="G86" s="97">
        <f t="shared" si="7"/>
        <v>0.27039945373847729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56</v>
      </c>
      <c r="Y86" s="125">
        <v>61</v>
      </c>
      <c r="Z86" s="125">
        <v>68</v>
      </c>
    </row>
    <row r="87" spans="1:32" ht="15" customHeight="1" x14ac:dyDescent="0.25">
      <c r="A87" s="98" t="s">
        <v>5</v>
      </c>
      <c r="B87" s="95"/>
      <c r="C87" s="109" t="str">
        <f t="shared" si="3"/>
        <v>3,576</v>
      </c>
      <c r="D87" s="96">
        <f t="shared" si="4"/>
        <v>8.9579524680073019E-2</v>
      </c>
      <c r="E87" s="97">
        <f t="shared" si="5"/>
        <v>8.9579524680073019E-2</v>
      </c>
      <c r="F87" s="96">
        <f t="shared" si="6"/>
        <v>0.277599142550911</v>
      </c>
      <c r="G87" s="97">
        <f t="shared" si="7"/>
        <v>0.277599142550911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62</v>
      </c>
      <c r="Y87" s="125">
        <v>65</v>
      </c>
      <c r="Z87" s="125">
        <v>75</v>
      </c>
    </row>
    <row r="88" spans="1:32" ht="15" customHeight="1" x14ac:dyDescent="0.25">
      <c r="A88" s="95" t="s">
        <v>6</v>
      </c>
      <c r="B88" s="95"/>
      <c r="C88" s="109" t="str">
        <f t="shared" si="3"/>
        <v>5,079</v>
      </c>
      <c r="D88" s="96">
        <f t="shared" si="4"/>
        <v>0.10943643512450851</v>
      </c>
      <c r="E88" s="97">
        <f t="shared" si="5"/>
        <v>0.10943643512450851</v>
      </c>
      <c r="F88" s="96">
        <f t="shared" si="6"/>
        <v>0.27325144146402613</v>
      </c>
      <c r="G88" s="97">
        <f t="shared" si="7"/>
        <v>0.27325144146402613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103</v>
      </c>
      <c r="Y88" s="125">
        <v>91</v>
      </c>
      <c r="Z88" s="125">
        <v>97</v>
      </c>
    </row>
    <row r="89" spans="1:32" ht="15" customHeight="1" x14ac:dyDescent="0.25">
      <c r="A89" s="95" t="s">
        <v>104</v>
      </c>
      <c r="B89" s="95"/>
      <c r="C89" s="146" t="str">
        <f t="shared" si="3"/>
        <v>$34,168</v>
      </c>
      <c r="D89" s="96">
        <f t="shared" si="4"/>
        <v>1.2717033699872538E-2</v>
      </c>
      <c r="E89" s="97">
        <f t="shared" si="5"/>
        <v>1.2717033699872538E-2</v>
      </c>
      <c r="F89" s="96">
        <f t="shared" si="6"/>
        <v>0.13819550625426791</v>
      </c>
      <c r="G89" s="97">
        <f t="shared" si="7"/>
        <v>0.13819550625426791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231</v>
      </c>
      <c r="Y89" s="125">
        <v>246</v>
      </c>
      <c r="Z89" s="125">
        <v>273</v>
      </c>
    </row>
    <row r="90" spans="1:32" ht="15" customHeight="1" x14ac:dyDescent="0.25">
      <c r="A90" s="95" t="s">
        <v>7</v>
      </c>
      <c r="B90" s="95"/>
      <c r="C90" s="109" t="str">
        <f t="shared" si="3"/>
        <v>$243.8 mil</v>
      </c>
      <c r="D90" s="96">
        <f t="shared" si="4"/>
        <v>0.13775678590227525</v>
      </c>
      <c r="E90" s="97">
        <f t="shared" si="5"/>
        <v>0.13775678590227525</v>
      </c>
      <c r="F90" s="96">
        <f t="shared" si="6"/>
        <v>0.49962988074678738</v>
      </c>
      <c r="G90" s="97">
        <f t="shared" si="7"/>
        <v>0.49962988074678738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396</v>
      </c>
      <c r="Y90" s="125">
        <v>440</v>
      </c>
      <c r="Z90" s="125">
        <v>481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2122</v>
      </c>
      <c r="Y91" s="125">
        <v>2376</v>
      </c>
      <c r="Z91" s="125">
        <v>2655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107</v>
      </c>
      <c r="Y93" s="125">
        <v>133</v>
      </c>
      <c r="Z93" s="125">
        <v>150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362</v>
      </c>
      <c r="Y94" s="125">
        <v>393</v>
      </c>
      <c r="Z94" s="125">
        <v>422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59</v>
      </c>
      <c r="Y95" s="125">
        <v>68</v>
      </c>
      <c r="Z95" s="125">
        <v>83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311</v>
      </c>
      <c r="Y96" s="125">
        <v>339</v>
      </c>
      <c r="Z96" s="125">
        <v>351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293</v>
      </c>
      <c r="Y97" s="125">
        <v>346</v>
      </c>
      <c r="Z97" s="125">
        <v>360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197</v>
      </c>
      <c r="Y98" s="125">
        <v>214</v>
      </c>
      <c r="Z98" s="125">
        <v>222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19</v>
      </c>
      <c r="Y99" s="125">
        <v>21</v>
      </c>
      <c r="Z99" s="125">
        <v>23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193</v>
      </c>
      <c r="Y100" s="125">
        <v>200</v>
      </c>
      <c r="Z100" s="125">
        <v>234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2001</v>
      </c>
      <c r="Y101" s="125">
        <v>2202</v>
      </c>
      <c r="Z101" s="125">
        <v>2424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3906</v>
      </c>
      <c r="Y104" s="125">
        <v>4497</v>
      </c>
      <c r="Z104" s="125">
        <v>4800</v>
      </c>
      <c r="AB104" s="122" t="str">
        <f>TEXT(Z104,"###,###")</f>
        <v>4,800</v>
      </c>
      <c r="AD104" s="143">
        <f>Z104/($Z$4)*100</f>
        <v>65.744418572798253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922</v>
      </c>
      <c r="Y105" s="125">
        <v>1033</v>
      </c>
      <c r="Z105" s="125">
        <v>1079</v>
      </c>
      <c r="AB105" s="122" t="str">
        <f>TEXT(Z105,"###,###")</f>
        <v>1,079</v>
      </c>
      <c r="AD105" s="143">
        <f>Z105/($Z$4)*100</f>
        <v>14.778797425010273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4828</v>
      </c>
      <c r="Y106" s="132">
        <v>5530</v>
      </c>
      <c r="Z106" s="132">
        <v>5879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1038</v>
      </c>
      <c r="Y108" s="125">
        <v>1265</v>
      </c>
      <c r="Z108" s="125">
        <v>1410</v>
      </c>
      <c r="AB108" s="122" t="str">
        <f>TEXT(Z108,"###,###")</f>
        <v>1,410</v>
      </c>
      <c r="AD108" s="143">
        <f>Z108/($Z$4)*100</f>
        <v>19.312422955759484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1120</v>
      </c>
      <c r="Y109" s="125">
        <v>1302</v>
      </c>
      <c r="Z109" s="125">
        <v>1389</v>
      </c>
      <c r="AB109" s="122" t="str">
        <f>TEXT(Z109,"###,###")</f>
        <v>1,389</v>
      </c>
      <c r="AD109" s="143">
        <f>Z109/($Z$4)*100</f>
        <v>19.024791124503494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1097</v>
      </c>
      <c r="Y110" s="125">
        <v>1217</v>
      </c>
      <c r="Z110" s="125">
        <v>1297</v>
      </c>
      <c r="AB110" s="122" t="str">
        <f>TEXT(Z110,"###,###")</f>
        <v>1,297</v>
      </c>
      <c r="AD110" s="143">
        <f>Z110/($Z$4)*100</f>
        <v>17.76468976852486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1578</v>
      </c>
      <c r="Y111" s="125">
        <v>1746</v>
      </c>
      <c r="Z111" s="125">
        <v>1781</v>
      </c>
      <c r="AB111" s="122" t="str">
        <f>TEXT(Z111,"###,###")</f>
        <v>1,781</v>
      </c>
      <c r="AD111" s="143">
        <f>Z111/($Z$4)*100</f>
        <v>24.393918641282017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5897</v>
      </c>
      <c r="Y112" s="125">
        <v>6652</v>
      </c>
      <c r="Z112" s="125">
        <v>7302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44.98</v>
      </c>
      <c r="U118" s="144">
        <v>45.05</v>
      </c>
      <c r="V118" s="144">
        <v>43.18</v>
      </c>
      <c r="W118" s="144">
        <v>46.33</v>
      </c>
      <c r="X118" s="144">
        <v>43.06</v>
      </c>
      <c r="Y118" s="144">
        <v>44.87</v>
      </c>
      <c r="Z118" s="144">
        <v>45.22</v>
      </c>
      <c r="AB118" s="122" t="str">
        <f>TEXT(Z118,"##.0")</f>
        <v>45.2</v>
      </c>
    </row>
    <row r="120" spans="19:32" x14ac:dyDescent="0.25">
      <c r="S120" s="115" t="s">
        <v>106</v>
      </c>
      <c r="T120" s="125">
        <v>2795</v>
      </c>
      <c r="U120" s="125">
        <v>2865</v>
      </c>
      <c r="V120" s="125">
        <v>3003</v>
      </c>
      <c r="W120" s="125">
        <v>3041</v>
      </c>
      <c r="X120" s="125">
        <v>3041</v>
      </c>
      <c r="Y120" s="125">
        <v>3252</v>
      </c>
      <c r="Z120" s="125">
        <v>3607</v>
      </c>
      <c r="AB120" s="122" t="str">
        <f>TEXT(Z120,"###,###")</f>
        <v>3,607</v>
      </c>
    </row>
    <row r="121" spans="19:32" x14ac:dyDescent="0.25">
      <c r="S121" s="115" t="s">
        <v>107</v>
      </c>
      <c r="T121" s="125">
        <v>656</v>
      </c>
      <c r="U121" s="125">
        <v>648</v>
      </c>
      <c r="V121" s="125">
        <v>642</v>
      </c>
      <c r="W121" s="125">
        <v>635</v>
      </c>
      <c r="X121" s="125">
        <v>608</v>
      </c>
      <c r="Y121" s="125">
        <v>731</v>
      </c>
      <c r="Z121" s="125">
        <v>868</v>
      </c>
      <c r="AB121" s="122" t="str">
        <f>TEXT(Z121,"###,###")</f>
        <v>868</v>
      </c>
    </row>
    <row r="122" spans="19:32" x14ac:dyDescent="0.25">
      <c r="S122" s="115" t="s">
        <v>108</v>
      </c>
      <c r="T122" s="125">
        <v>546</v>
      </c>
      <c r="U122" s="125">
        <v>563</v>
      </c>
      <c r="V122" s="125">
        <v>562</v>
      </c>
      <c r="W122" s="125">
        <v>564</v>
      </c>
      <c r="X122" s="125">
        <v>480</v>
      </c>
      <c r="Y122" s="125">
        <v>595</v>
      </c>
      <c r="Z122" s="125">
        <v>601</v>
      </c>
      <c r="AB122" s="122" t="str">
        <f>TEXT(Z122,"###,###")</f>
        <v>601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3341</v>
      </c>
      <c r="U124" s="125">
        <v>3428</v>
      </c>
      <c r="V124" s="125">
        <v>3565</v>
      </c>
      <c r="W124" s="125">
        <v>3605</v>
      </c>
      <c r="X124" s="125">
        <v>3521</v>
      </c>
      <c r="Y124" s="125">
        <v>3847</v>
      </c>
      <c r="Z124" s="125">
        <v>4208</v>
      </c>
      <c r="AB124" s="122" t="str">
        <f>TEXT(Z124,"###,###")</f>
        <v>4,208</v>
      </c>
      <c r="AD124" s="139">
        <f>Z124/$Z$7*100</f>
        <v>82.850954912384324</v>
      </c>
    </row>
    <row r="125" spans="19:32" x14ac:dyDescent="0.25">
      <c r="S125" s="115" t="s">
        <v>110</v>
      </c>
      <c r="T125" s="125">
        <v>1202</v>
      </c>
      <c r="U125" s="125">
        <v>1211</v>
      </c>
      <c r="V125" s="125">
        <v>1204</v>
      </c>
      <c r="W125" s="125">
        <v>1199</v>
      </c>
      <c r="X125" s="125">
        <v>1088</v>
      </c>
      <c r="Y125" s="125">
        <v>1326</v>
      </c>
      <c r="Z125" s="125">
        <v>1469</v>
      </c>
      <c r="AB125" s="122" t="str">
        <f>TEXT(Z125,"###,###")</f>
        <v>1,469</v>
      </c>
      <c r="AD125" s="139">
        <f>Z125/$Z$7*100</f>
        <v>28.923016341799567</v>
      </c>
    </row>
    <row r="127" spans="19:32" x14ac:dyDescent="0.25">
      <c r="S127" s="115" t="s">
        <v>111</v>
      </c>
      <c r="T127" s="125">
        <v>2096</v>
      </c>
      <c r="U127" s="125">
        <v>2164</v>
      </c>
      <c r="V127" s="125">
        <v>2230</v>
      </c>
      <c r="W127" s="125">
        <v>2213</v>
      </c>
      <c r="X127" s="125">
        <v>2126</v>
      </c>
      <c r="Y127" s="125">
        <v>2376</v>
      </c>
      <c r="Z127" s="125">
        <v>2655</v>
      </c>
      <c r="AB127" s="122" t="str">
        <f>TEXT(Z127,"###,###")</f>
        <v>2,655</v>
      </c>
      <c r="AD127" s="139">
        <f>Z127/$Z$7*100</f>
        <v>52.274069698759597</v>
      </c>
    </row>
    <row r="128" spans="19:32" x14ac:dyDescent="0.25">
      <c r="S128" s="115" t="s">
        <v>112</v>
      </c>
      <c r="T128" s="125">
        <v>1897</v>
      </c>
      <c r="U128" s="125">
        <v>1910</v>
      </c>
      <c r="V128" s="125">
        <v>1975</v>
      </c>
      <c r="W128" s="125">
        <v>2023</v>
      </c>
      <c r="X128" s="125">
        <v>2001</v>
      </c>
      <c r="Y128" s="125">
        <v>2202</v>
      </c>
      <c r="Z128" s="125">
        <v>2420</v>
      </c>
      <c r="AB128" s="122" t="str">
        <f>TEXT(Z128,"###,###")</f>
        <v>2,420</v>
      </c>
      <c r="AD128" s="139">
        <f>Z128/$Z$7*100</f>
        <v>47.647174640677299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85" id="{1D0F808F-AFA9-49BD-9CBF-6DE62D5E4C5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588" id="{F51B0CB1-B8A8-4559-A04E-BAE759EC84D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591" id="{F29AFBE5-4F85-4191-84D9-9F661A2E722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594" id="{6589A726-1574-47EA-9594-58A0EEE62D8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3C047-0F89-4417-A280-628B5BC73FE7}">
  <sheetPr codeName="Sheet78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Cleve</v>
      </c>
      <c r="T1" s="113"/>
      <c r="U1" s="113"/>
      <c r="V1" s="113"/>
      <c r="W1" s="113"/>
      <c r="X1" s="113"/>
      <c r="Y1" s="114" t="str">
        <f>Y3</f>
        <v>10.14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130</v>
      </c>
      <c r="Y3" s="118" t="s">
        <v>216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10.14 Cleve,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1127</v>
      </c>
      <c r="U4" s="121">
        <v>1116</v>
      </c>
      <c r="V4" s="121">
        <v>1113</v>
      </c>
      <c r="W4" s="121">
        <v>1095</v>
      </c>
      <c r="X4" s="121">
        <v>959</v>
      </c>
      <c r="Y4" s="121">
        <v>1222</v>
      </c>
      <c r="Z4" s="121">
        <v>1525</v>
      </c>
      <c r="AB4" s="122" t="str">
        <f>TEXT(Z4,"###,###")</f>
        <v>1,525</v>
      </c>
      <c r="AD4" s="123">
        <f>Z4/Y4-1</f>
        <v>0.24795417348608839</v>
      </c>
      <c r="AF4" s="123">
        <f t="shared" ref="AF4:AF9" si="0">Z4/T4-1</f>
        <v>0.35314995563442775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594</v>
      </c>
      <c r="U5" s="121">
        <v>577</v>
      </c>
      <c r="V5" s="121">
        <v>569</v>
      </c>
      <c r="W5" s="121">
        <v>580</v>
      </c>
      <c r="X5" s="121">
        <v>487</v>
      </c>
      <c r="Y5" s="121">
        <v>613</v>
      </c>
      <c r="Z5" s="121">
        <v>821</v>
      </c>
      <c r="AB5" s="122" t="str">
        <f>TEXT(Z5,"###,###")</f>
        <v>821</v>
      </c>
      <c r="AD5" s="123">
        <f t="shared" ref="AD5:AD9" si="1">Z5/Y5-1</f>
        <v>0.33931484502446985</v>
      </c>
      <c r="AF5" s="123">
        <f t="shared" si="0"/>
        <v>0.38215488215488214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532</v>
      </c>
      <c r="U6" s="121">
        <v>535</v>
      </c>
      <c r="V6" s="121">
        <v>546</v>
      </c>
      <c r="W6" s="121">
        <v>508</v>
      </c>
      <c r="X6" s="121">
        <v>474</v>
      </c>
      <c r="Y6" s="121">
        <v>609</v>
      </c>
      <c r="Z6" s="121">
        <v>708</v>
      </c>
      <c r="AB6" s="122" t="str">
        <f>TEXT(Z6,"###,###")</f>
        <v>708</v>
      </c>
      <c r="AD6" s="123">
        <f t="shared" si="1"/>
        <v>0.16256157635467972</v>
      </c>
      <c r="AF6" s="123">
        <f t="shared" si="0"/>
        <v>0.33082706766917291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775</v>
      </c>
      <c r="U7" s="121">
        <v>760</v>
      </c>
      <c r="V7" s="121">
        <v>783</v>
      </c>
      <c r="W7" s="121">
        <v>774</v>
      </c>
      <c r="X7" s="121">
        <v>684</v>
      </c>
      <c r="Y7" s="121">
        <v>793</v>
      </c>
      <c r="Z7" s="121">
        <v>994</v>
      </c>
      <c r="AB7" s="122" t="str">
        <f>TEXT(Z7,"###,###")</f>
        <v>994</v>
      </c>
      <c r="AD7" s="123">
        <f t="shared" si="1"/>
        <v>0.2534678436317781</v>
      </c>
      <c r="AF7" s="123">
        <f t="shared" si="0"/>
        <v>0.28258064516129022</v>
      </c>
    </row>
    <row r="8" spans="1:32" ht="17.25" customHeight="1" x14ac:dyDescent="0.25">
      <c r="A8" s="44" t="s">
        <v>13</v>
      </c>
      <c r="B8" s="45"/>
      <c r="C8" s="46"/>
      <c r="D8" s="47" t="str">
        <f>AB4</f>
        <v>1,525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994</v>
      </c>
      <c r="P8" s="48"/>
      <c r="S8" s="120" t="s">
        <v>88</v>
      </c>
      <c r="T8" s="121">
        <v>28101.15</v>
      </c>
      <c r="U8" s="121">
        <v>29462.22</v>
      </c>
      <c r="V8" s="121">
        <v>27127.99</v>
      </c>
      <c r="W8" s="121">
        <v>30306.5</v>
      </c>
      <c r="X8" s="121">
        <v>32946</v>
      </c>
      <c r="Y8" s="121">
        <v>28333.67</v>
      </c>
      <c r="Z8" s="121">
        <v>24568</v>
      </c>
      <c r="AB8" s="122" t="str">
        <f>TEXT(Z8,"$###,###")</f>
        <v>$24,568</v>
      </c>
      <c r="AD8" s="123">
        <f t="shared" si="1"/>
        <v>-0.13290442078276477</v>
      </c>
      <c r="AF8" s="123">
        <f t="shared" si="0"/>
        <v>-0.12572972992208509</v>
      </c>
    </row>
    <row r="9" spans="1:32" x14ac:dyDescent="0.25">
      <c r="A9" s="52" t="s">
        <v>15</v>
      </c>
      <c r="B9" s="53"/>
      <c r="C9" s="54"/>
      <c r="D9" s="55">
        <f>AD104</f>
        <v>53.114754098360649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53.621730382293762</v>
      </c>
      <c r="P9" s="56" t="s">
        <v>89</v>
      </c>
      <c r="S9" s="120" t="s">
        <v>7</v>
      </c>
      <c r="T9" s="121">
        <v>37484271</v>
      </c>
      <c r="U9" s="121">
        <v>31611319</v>
      </c>
      <c r="V9" s="121">
        <v>35508686</v>
      </c>
      <c r="W9" s="121">
        <v>38182208</v>
      </c>
      <c r="X9" s="121">
        <v>33011952</v>
      </c>
      <c r="Y9" s="121">
        <v>43316522</v>
      </c>
      <c r="Z9" s="121">
        <v>41469642</v>
      </c>
      <c r="AB9" s="122" t="str">
        <f>TEXT(Z9/1000000,"$#,###.0")&amp;" mil"</f>
        <v>$41.5 mil</v>
      </c>
      <c r="AD9" s="123">
        <f t="shared" si="1"/>
        <v>-4.263684882179597E-2</v>
      </c>
      <c r="AF9" s="123">
        <f t="shared" si="0"/>
        <v>0.10632115534539799</v>
      </c>
    </row>
    <row r="10" spans="1:32" x14ac:dyDescent="0.25">
      <c r="A10" s="52" t="s">
        <v>18</v>
      </c>
      <c r="B10" s="53"/>
      <c r="C10" s="54"/>
      <c r="D10" s="55">
        <f>AD105</f>
        <v>16.196721311475411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46.177062374245473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71.428571428571431</v>
      </c>
      <c r="P11" s="56" t="s">
        <v>89</v>
      </c>
      <c r="S11" s="120" t="s">
        <v>30</v>
      </c>
      <c r="T11" s="125">
        <v>821</v>
      </c>
      <c r="U11" s="125">
        <v>813</v>
      </c>
      <c r="V11" s="125">
        <v>798</v>
      </c>
      <c r="W11" s="125">
        <v>761</v>
      </c>
      <c r="X11" s="125">
        <v>720</v>
      </c>
      <c r="Y11" s="125">
        <v>920</v>
      </c>
      <c r="Z11" s="125">
        <v>1098</v>
      </c>
    </row>
    <row r="12" spans="1:32" ht="28.5" customHeight="1" x14ac:dyDescent="0.25">
      <c r="A12" s="52" t="s">
        <v>20</v>
      </c>
      <c r="B12" s="54"/>
      <c r="C12" s="54"/>
      <c r="D12" s="55">
        <f>AD108</f>
        <v>19.868852459016392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42.655935613682097</v>
      </c>
      <c r="P12" s="56" t="s">
        <v>89</v>
      </c>
      <c r="S12" s="120" t="s">
        <v>31</v>
      </c>
      <c r="T12" s="125">
        <v>313</v>
      </c>
      <c r="U12" s="125">
        <v>306</v>
      </c>
      <c r="V12" s="125">
        <v>317</v>
      </c>
      <c r="W12" s="125">
        <v>332</v>
      </c>
      <c r="X12" s="125">
        <v>246</v>
      </c>
      <c r="Y12" s="125">
        <v>302</v>
      </c>
      <c r="Z12" s="125">
        <v>432</v>
      </c>
    </row>
    <row r="13" spans="1:32" ht="15" customHeight="1" x14ac:dyDescent="0.25">
      <c r="A13" s="52" t="s">
        <v>21</v>
      </c>
      <c r="B13" s="54"/>
      <c r="C13" s="54"/>
      <c r="D13" s="55">
        <f>AD109</f>
        <v>14.098360655737704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44.7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14.491803278688526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20.459016393442621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229</v>
      </c>
      <c r="Z15" s="125">
        <v>334</v>
      </c>
      <c r="AB15" s="129">
        <f t="shared" ref="AB15:AB34" si="2">IF(Z15="np",0,Z15/$Z$34)</f>
        <v>0.21858638743455497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9</v>
      </c>
      <c r="Z16" s="125">
        <v>6</v>
      </c>
      <c r="AB16" s="129">
        <f t="shared" si="2"/>
        <v>3.9267015706806281E-3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22</v>
      </c>
      <c r="Z17" s="125">
        <v>41</v>
      </c>
      <c r="AB17" s="129">
        <f t="shared" si="2"/>
        <v>2.6832460732984294E-2</v>
      </c>
    </row>
    <row r="18" spans="1:28" x14ac:dyDescent="0.25">
      <c r="A18" s="82" t="str">
        <f>$S$1&amp;" ("&amp;$T$2&amp;" to "&amp;$Z$2&amp;")"</f>
        <v>Cleve (2011-12 to 2017-18)</v>
      </c>
      <c r="B18" s="82"/>
      <c r="C18" s="82"/>
      <c r="D18" s="82"/>
      <c r="E18" s="82"/>
      <c r="F18" s="82"/>
      <c r="G18" s="82" t="str">
        <f>$S$1&amp;" ("&amp;$T$2&amp;" to "&amp;$Z$2&amp;")"</f>
        <v>Cleve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14</v>
      </c>
      <c r="Z18" s="125">
        <v>17</v>
      </c>
      <c r="AB18" s="129">
        <f t="shared" si="2"/>
        <v>1.112565445026178E-2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28</v>
      </c>
      <c r="Z19" s="125">
        <v>45</v>
      </c>
      <c r="AB19" s="129">
        <f t="shared" si="2"/>
        <v>2.9450261780104712E-2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16</v>
      </c>
      <c r="Z20" s="125">
        <v>21</v>
      </c>
      <c r="AB20" s="129">
        <f t="shared" si="2"/>
        <v>1.37434554973822E-2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101</v>
      </c>
      <c r="Z21" s="125">
        <v>138</v>
      </c>
      <c r="AB21" s="129">
        <f t="shared" si="2"/>
        <v>9.0314136125654448E-2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49</v>
      </c>
      <c r="Z22" s="125">
        <v>53</v>
      </c>
      <c r="AB22" s="129">
        <f t="shared" si="2"/>
        <v>3.4685863874345552E-2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74</v>
      </c>
      <c r="Z23" s="125">
        <v>93</v>
      </c>
      <c r="AB23" s="129">
        <f t="shared" si="2"/>
        <v>6.086387434554974E-2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7</v>
      </c>
      <c r="Z24" s="125">
        <v>11</v>
      </c>
      <c r="AB24" s="129">
        <f t="shared" si="2"/>
        <v>7.1989528795811516E-3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21</v>
      </c>
      <c r="Z25" s="125">
        <v>31</v>
      </c>
      <c r="AB25" s="129">
        <f t="shared" si="2"/>
        <v>2.0287958115183247E-2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6</v>
      </c>
      <c r="Z26" s="125">
        <v>12</v>
      </c>
      <c r="AB26" s="129">
        <f t="shared" si="2"/>
        <v>7.8534031413612562E-3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20</v>
      </c>
      <c r="Z27" s="125">
        <v>24</v>
      </c>
      <c r="AB27" s="129">
        <f t="shared" si="2"/>
        <v>1.5706806282722512E-2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36</v>
      </c>
      <c r="Z28" s="125">
        <v>46</v>
      </c>
      <c r="AB28" s="129">
        <f t="shared" si="2"/>
        <v>3.0104712041884817E-2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43</v>
      </c>
      <c r="Z29" s="125">
        <v>46</v>
      </c>
      <c r="AB29" s="129">
        <f t="shared" si="2"/>
        <v>3.0104712041884817E-2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99</v>
      </c>
      <c r="Z30" s="125">
        <v>106</v>
      </c>
      <c r="AB30" s="129">
        <f t="shared" si="2"/>
        <v>6.9371727748691103E-2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95</v>
      </c>
      <c r="Z31" s="125">
        <v>119</v>
      </c>
      <c r="AB31" s="129">
        <f t="shared" si="2"/>
        <v>7.7879581151832467E-2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4</v>
      </c>
      <c r="Z32" s="125">
        <v>12</v>
      </c>
      <c r="AB32" s="129">
        <f t="shared" si="2"/>
        <v>7.8534031413612562E-3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53</v>
      </c>
      <c r="Z33" s="125">
        <v>57</v>
      </c>
      <c r="AB33" s="129">
        <f t="shared" si="2"/>
        <v>3.7303664921465966E-2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1222</v>
      </c>
      <c r="Z34" s="132">
        <v>1528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2</v>
      </c>
      <c r="Y44" s="125">
        <v>6</v>
      </c>
      <c r="Z44" s="125">
        <v>5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27</v>
      </c>
      <c r="Y45" s="125">
        <v>32</v>
      </c>
      <c r="Z45" s="125">
        <v>37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18</v>
      </c>
      <c r="Y46" s="125">
        <v>33</v>
      </c>
      <c r="Z46" s="125">
        <v>51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34</v>
      </c>
      <c r="Y47" s="125">
        <v>43</v>
      </c>
      <c r="Z47" s="125">
        <v>46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73</v>
      </c>
      <c r="Y48" s="125">
        <v>74</v>
      </c>
      <c r="Z48" s="125">
        <v>85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Cleve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48</v>
      </c>
      <c r="Y49" s="125">
        <v>49</v>
      </c>
      <c r="Z49" s="125">
        <v>69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45</v>
      </c>
      <c r="Y50" s="125">
        <v>65</v>
      </c>
      <c r="Z50" s="125">
        <v>71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28</v>
      </c>
      <c r="Y51" s="125">
        <v>29</v>
      </c>
      <c r="Z51" s="125">
        <v>36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39</v>
      </c>
      <c r="Y52" s="125">
        <v>46</v>
      </c>
      <c r="Z52" s="125">
        <v>46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30</v>
      </c>
      <c r="Y53" s="125">
        <v>64</v>
      </c>
      <c r="Z53" s="125">
        <v>76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45</v>
      </c>
      <c r="Y54" s="125">
        <v>74</v>
      </c>
      <c r="Z54" s="125">
        <v>93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60</v>
      </c>
      <c r="Y55" s="125">
        <v>54</v>
      </c>
      <c r="Z55" s="125">
        <v>73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22</v>
      </c>
      <c r="Y56" s="125">
        <v>25</v>
      </c>
      <c r="Z56" s="125">
        <v>30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9</v>
      </c>
      <c r="Y57" s="125">
        <v>14</v>
      </c>
      <c r="Z57" s="125">
        <v>19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0</v>
      </c>
      <c r="Y58" s="125">
        <v>6</v>
      </c>
      <c r="Z58" s="125">
        <v>13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0</v>
      </c>
      <c r="Y59" s="125">
        <v>0</v>
      </c>
      <c r="Z59" s="125">
        <v>0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484</v>
      </c>
      <c r="Y61" s="125">
        <v>613</v>
      </c>
      <c r="Z61" s="125">
        <v>822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4</v>
      </c>
      <c r="Z63" s="125">
        <v>5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Cleve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28</v>
      </c>
      <c r="Y64" s="125">
        <v>22</v>
      </c>
      <c r="Z64" s="125">
        <v>22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27</v>
      </c>
      <c r="Y65" s="125">
        <v>58</v>
      </c>
      <c r="Z65" s="125">
        <v>49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43</v>
      </c>
      <c r="Y66" s="125">
        <v>61</v>
      </c>
      <c r="Z66" s="125">
        <v>61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47</v>
      </c>
      <c r="Y67" s="125">
        <v>61</v>
      </c>
      <c r="Z67" s="125">
        <v>57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29</v>
      </c>
      <c r="Y68" s="125">
        <v>44</v>
      </c>
      <c r="Z68" s="125">
        <v>63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32</v>
      </c>
      <c r="Y69" s="125">
        <v>41</v>
      </c>
      <c r="Z69" s="125">
        <v>47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61</v>
      </c>
      <c r="Y70" s="125">
        <v>67</v>
      </c>
      <c r="Z70" s="125">
        <v>75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53</v>
      </c>
      <c r="Y71" s="125">
        <v>62</v>
      </c>
      <c r="Z71" s="125">
        <v>80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35</v>
      </c>
      <c r="Y72" s="125">
        <v>65</v>
      </c>
      <c r="Z72" s="125">
        <v>70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48</v>
      </c>
      <c r="Y73" s="125">
        <v>46</v>
      </c>
      <c r="Z73" s="125">
        <v>59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35</v>
      </c>
      <c r="Y74" s="125">
        <v>34</v>
      </c>
      <c r="Z74" s="125">
        <v>51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20</v>
      </c>
      <c r="Y75" s="125">
        <v>25</v>
      </c>
      <c r="Z75" s="125">
        <v>31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8</v>
      </c>
      <c r="Y76" s="125">
        <v>12</v>
      </c>
      <c r="Z76" s="125">
        <v>12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0</v>
      </c>
      <c r="Y77" s="125">
        <v>0</v>
      </c>
      <c r="Z77" s="125">
        <v>0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7</v>
      </c>
      <c r="Y78" s="125">
        <v>4</v>
      </c>
      <c r="Z78" s="125">
        <v>0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3</v>
      </c>
      <c r="Z79" s="125">
        <v>4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477</v>
      </c>
      <c r="Y80" s="125">
        <v>609</v>
      </c>
      <c r="Z80" s="125">
        <v>704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Cleve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31</v>
      </c>
      <c r="Y83" s="125">
        <v>39</v>
      </c>
      <c r="Z83" s="125">
        <v>42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11</v>
      </c>
      <c r="Y84" s="125">
        <v>14</v>
      </c>
      <c r="Z84" s="125">
        <v>15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1,525</v>
      </c>
      <c r="D85" s="96">
        <f t="shared" ref="D85:D90" si="4">AD4</f>
        <v>0.24795417348608839</v>
      </c>
      <c r="E85" s="97">
        <f t="shared" ref="E85:E90" si="5">AD4</f>
        <v>0.24795417348608839</v>
      </c>
      <c r="F85" s="96">
        <f t="shared" ref="F85:F90" si="6">AF4</f>
        <v>0.35314995563442775</v>
      </c>
      <c r="G85" s="97">
        <f t="shared" ref="G85:G90" si="7">AF4</f>
        <v>0.35314995563442775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60</v>
      </c>
      <c r="Y85" s="125">
        <v>59</v>
      </c>
      <c r="Z85" s="125">
        <v>84</v>
      </c>
    </row>
    <row r="86" spans="1:32" ht="15" customHeight="1" x14ac:dyDescent="0.25">
      <c r="A86" s="98" t="s">
        <v>4</v>
      </c>
      <c r="B86" s="95"/>
      <c r="C86" s="109" t="str">
        <f t="shared" si="3"/>
        <v>821</v>
      </c>
      <c r="D86" s="96">
        <f t="shared" si="4"/>
        <v>0.33931484502446985</v>
      </c>
      <c r="E86" s="97">
        <f t="shared" si="5"/>
        <v>0.33931484502446985</v>
      </c>
      <c r="F86" s="96">
        <f t="shared" si="6"/>
        <v>0.38215488215488214</v>
      </c>
      <c r="G86" s="97">
        <f t="shared" si="7"/>
        <v>0.38215488215488214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0</v>
      </c>
      <c r="Y86" s="125">
        <v>5</v>
      </c>
      <c r="Z86" s="125">
        <v>7</v>
      </c>
    </row>
    <row r="87" spans="1:32" ht="15" customHeight="1" x14ac:dyDescent="0.25">
      <c r="A87" s="98" t="s">
        <v>5</v>
      </c>
      <c r="B87" s="95"/>
      <c r="C87" s="109" t="str">
        <f t="shared" si="3"/>
        <v>708</v>
      </c>
      <c r="D87" s="96">
        <f t="shared" si="4"/>
        <v>0.16256157635467972</v>
      </c>
      <c r="E87" s="97">
        <f t="shared" si="5"/>
        <v>0.16256157635467972</v>
      </c>
      <c r="F87" s="96">
        <f t="shared" si="6"/>
        <v>0.33082706766917291</v>
      </c>
      <c r="G87" s="97">
        <f t="shared" si="7"/>
        <v>0.33082706766917291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15</v>
      </c>
      <c r="Y87" s="125">
        <v>11</v>
      </c>
      <c r="Z87" s="125">
        <v>13</v>
      </c>
    </row>
    <row r="88" spans="1:32" ht="15" customHeight="1" x14ac:dyDescent="0.25">
      <c r="A88" s="95" t="s">
        <v>6</v>
      </c>
      <c r="B88" s="95"/>
      <c r="C88" s="109" t="str">
        <f t="shared" si="3"/>
        <v>994</v>
      </c>
      <c r="D88" s="96">
        <f t="shared" si="4"/>
        <v>0.2534678436317781</v>
      </c>
      <c r="E88" s="97">
        <f t="shared" si="5"/>
        <v>0.2534678436317781</v>
      </c>
      <c r="F88" s="96">
        <f t="shared" si="6"/>
        <v>0.28258064516129022</v>
      </c>
      <c r="G88" s="97">
        <f t="shared" si="7"/>
        <v>0.28258064516129022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11</v>
      </c>
      <c r="Y88" s="125">
        <v>13</v>
      </c>
      <c r="Z88" s="125">
        <v>19</v>
      </c>
    </row>
    <row r="89" spans="1:32" ht="15" customHeight="1" x14ac:dyDescent="0.25">
      <c r="A89" s="95" t="s">
        <v>104</v>
      </c>
      <c r="B89" s="95"/>
      <c r="C89" s="146" t="str">
        <f t="shared" si="3"/>
        <v>$24,568</v>
      </c>
      <c r="D89" s="96">
        <f t="shared" si="4"/>
        <v>-0.13290442078276477</v>
      </c>
      <c r="E89" s="97">
        <f t="shared" si="5"/>
        <v>-0.13290442078276477</v>
      </c>
      <c r="F89" s="96">
        <f t="shared" si="6"/>
        <v>-0.12572972992208509</v>
      </c>
      <c r="G89" s="97">
        <f t="shared" si="7"/>
        <v>-0.12572972992208509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29</v>
      </c>
      <c r="Y89" s="125">
        <v>43</v>
      </c>
      <c r="Z89" s="125">
        <v>51</v>
      </c>
    </row>
    <row r="90" spans="1:32" ht="15" customHeight="1" x14ac:dyDescent="0.25">
      <c r="A90" s="95" t="s">
        <v>7</v>
      </c>
      <c r="B90" s="95"/>
      <c r="C90" s="109" t="str">
        <f t="shared" si="3"/>
        <v>$41.5 mil</v>
      </c>
      <c r="D90" s="96">
        <f t="shared" si="4"/>
        <v>-4.263684882179597E-2</v>
      </c>
      <c r="E90" s="97">
        <f t="shared" si="5"/>
        <v>-4.263684882179597E-2</v>
      </c>
      <c r="F90" s="96">
        <f t="shared" si="6"/>
        <v>0.10632115534539799</v>
      </c>
      <c r="G90" s="97">
        <f t="shared" si="7"/>
        <v>0.10632115534539799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54</v>
      </c>
      <c r="Y90" s="125">
        <v>66</v>
      </c>
      <c r="Z90" s="125">
        <v>87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354</v>
      </c>
      <c r="Y91" s="125">
        <v>411</v>
      </c>
      <c r="Z91" s="125">
        <v>530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16</v>
      </c>
      <c r="Y93" s="125">
        <v>22</v>
      </c>
      <c r="Z93" s="125">
        <v>17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56</v>
      </c>
      <c r="Y94" s="125">
        <v>70</v>
      </c>
      <c r="Z94" s="125">
        <v>75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9</v>
      </c>
      <c r="Y95" s="125">
        <v>13</v>
      </c>
      <c r="Z95" s="125">
        <v>12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53</v>
      </c>
      <c r="Y96" s="125">
        <v>62</v>
      </c>
      <c r="Z96" s="125">
        <v>69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34</v>
      </c>
      <c r="Y97" s="125">
        <v>39</v>
      </c>
      <c r="Z97" s="125">
        <v>64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32</v>
      </c>
      <c r="Y98" s="125">
        <v>31</v>
      </c>
      <c r="Z98" s="125">
        <v>36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0</v>
      </c>
      <c r="Y99" s="125">
        <v>4</v>
      </c>
      <c r="Z99" s="125">
        <v>10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32</v>
      </c>
      <c r="Y100" s="125">
        <v>45</v>
      </c>
      <c r="Z100" s="125">
        <v>42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333</v>
      </c>
      <c r="Y101" s="125">
        <v>382</v>
      </c>
      <c r="Z101" s="125">
        <v>460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574</v>
      </c>
      <c r="Y104" s="125">
        <v>699</v>
      </c>
      <c r="Z104" s="125">
        <v>810</v>
      </c>
      <c r="AB104" s="122" t="str">
        <f>TEXT(Z104,"###,###")</f>
        <v>810</v>
      </c>
      <c r="AD104" s="143">
        <f>Z104/($Z$4)*100</f>
        <v>53.114754098360649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170</v>
      </c>
      <c r="Y105" s="125">
        <v>222</v>
      </c>
      <c r="Z105" s="125">
        <v>247</v>
      </c>
      <c r="AB105" s="122" t="str">
        <f>TEXT(Z105,"###,###")</f>
        <v>247</v>
      </c>
      <c r="AD105" s="143">
        <f>Z105/($Z$4)*100</f>
        <v>16.196721311475411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744</v>
      </c>
      <c r="Y106" s="132">
        <v>921</v>
      </c>
      <c r="Z106" s="132">
        <v>1057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184</v>
      </c>
      <c r="Y108" s="125">
        <v>255</v>
      </c>
      <c r="Z108" s="125">
        <v>303</v>
      </c>
      <c r="AB108" s="122" t="str">
        <f>TEXT(Z108,"###,###")</f>
        <v>303</v>
      </c>
      <c r="AD108" s="143">
        <f>Z108/($Z$4)*100</f>
        <v>19.868852459016392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153</v>
      </c>
      <c r="Y109" s="125">
        <v>172</v>
      </c>
      <c r="Z109" s="125">
        <v>215</v>
      </c>
      <c r="AB109" s="122" t="str">
        <f>TEXT(Z109,"###,###")</f>
        <v>215</v>
      </c>
      <c r="AD109" s="143">
        <f>Z109/($Z$4)*100</f>
        <v>14.098360655737704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158</v>
      </c>
      <c r="Y110" s="125">
        <v>190</v>
      </c>
      <c r="Z110" s="125">
        <v>221</v>
      </c>
      <c r="AB110" s="122" t="str">
        <f>TEXT(Z110,"###,###")</f>
        <v>221</v>
      </c>
      <c r="AD110" s="143">
        <f>Z110/($Z$4)*100</f>
        <v>14.491803278688526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246</v>
      </c>
      <c r="Y111" s="125">
        <v>304</v>
      </c>
      <c r="Z111" s="125">
        <v>312</v>
      </c>
      <c r="AB111" s="122" t="str">
        <f>TEXT(Z111,"###,###")</f>
        <v>312</v>
      </c>
      <c r="AD111" s="143">
        <f>Z111/($Z$4)*100</f>
        <v>20.459016393442621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960</v>
      </c>
      <c r="Y112" s="125">
        <v>1222</v>
      </c>
      <c r="Z112" s="125">
        <v>1526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46.15</v>
      </c>
      <c r="U118" s="144">
        <v>44.7</v>
      </c>
      <c r="V118" s="144">
        <v>42.67</v>
      </c>
      <c r="W118" s="144">
        <v>47.9</v>
      </c>
      <c r="X118" s="144">
        <v>45.22</v>
      </c>
      <c r="Y118" s="144">
        <v>43.63</v>
      </c>
      <c r="Z118" s="144">
        <v>44.66</v>
      </c>
      <c r="AB118" s="122" t="str">
        <f>TEXT(Z118,"##.0")</f>
        <v>44.7</v>
      </c>
    </row>
    <row r="120" spans="19:32" x14ac:dyDescent="0.25">
      <c r="S120" s="115" t="s">
        <v>106</v>
      </c>
      <c r="T120" s="125">
        <v>464</v>
      </c>
      <c r="U120" s="125">
        <v>458</v>
      </c>
      <c r="V120" s="125">
        <v>470</v>
      </c>
      <c r="W120" s="125">
        <v>445</v>
      </c>
      <c r="X120" s="125">
        <v>444</v>
      </c>
      <c r="Y120" s="125">
        <v>491</v>
      </c>
      <c r="Z120" s="125">
        <v>566</v>
      </c>
      <c r="AB120" s="122" t="str">
        <f>TEXT(Z120,"###,###")</f>
        <v>566</v>
      </c>
    </row>
    <row r="121" spans="19:32" x14ac:dyDescent="0.25">
      <c r="S121" s="115" t="s">
        <v>107</v>
      </c>
      <c r="T121" s="125">
        <v>205</v>
      </c>
      <c r="U121" s="125">
        <v>203</v>
      </c>
      <c r="V121" s="125">
        <v>202</v>
      </c>
      <c r="W121" s="125">
        <v>221</v>
      </c>
      <c r="X121" s="125">
        <v>156</v>
      </c>
      <c r="Y121" s="125">
        <v>183</v>
      </c>
      <c r="Z121" s="125">
        <v>280</v>
      </c>
      <c r="AB121" s="122" t="str">
        <f>TEXT(Z121,"###,###")</f>
        <v>280</v>
      </c>
    </row>
    <row r="122" spans="19:32" x14ac:dyDescent="0.25">
      <c r="S122" s="115" t="s">
        <v>108</v>
      </c>
      <c r="T122" s="125">
        <v>113</v>
      </c>
      <c r="U122" s="125">
        <v>104</v>
      </c>
      <c r="V122" s="125">
        <v>112</v>
      </c>
      <c r="W122" s="125">
        <v>108</v>
      </c>
      <c r="X122" s="125">
        <v>84</v>
      </c>
      <c r="Y122" s="125">
        <v>119</v>
      </c>
      <c r="Z122" s="125">
        <v>144</v>
      </c>
      <c r="AB122" s="122" t="str">
        <f>TEXT(Z122,"###,###")</f>
        <v>144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577</v>
      </c>
      <c r="U124" s="125">
        <v>562</v>
      </c>
      <c r="V124" s="125">
        <v>582</v>
      </c>
      <c r="W124" s="125">
        <v>553</v>
      </c>
      <c r="X124" s="125">
        <v>528</v>
      </c>
      <c r="Y124" s="125">
        <v>610</v>
      </c>
      <c r="Z124" s="125">
        <v>710</v>
      </c>
      <c r="AB124" s="122" t="str">
        <f>TEXT(Z124,"###,###")</f>
        <v>710</v>
      </c>
      <c r="AD124" s="139">
        <f>Z124/$Z$7*100</f>
        <v>71.428571428571431</v>
      </c>
    </row>
    <row r="125" spans="19:32" x14ac:dyDescent="0.25">
      <c r="S125" s="115" t="s">
        <v>110</v>
      </c>
      <c r="T125" s="125">
        <v>318</v>
      </c>
      <c r="U125" s="125">
        <v>307</v>
      </c>
      <c r="V125" s="125">
        <v>314</v>
      </c>
      <c r="W125" s="125">
        <v>329</v>
      </c>
      <c r="X125" s="125">
        <v>240</v>
      </c>
      <c r="Y125" s="125">
        <v>302</v>
      </c>
      <c r="Z125" s="125">
        <v>424</v>
      </c>
      <c r="AB125" s="122" t="str">
        <f>TEXT(Z125,"###,###")</f>
        <v>424</v>
      </c>
      <c r="AD125" s="139">
        <f>Z125/$Z$7*100</f>
        <v>42.655935613682097</v>
      </c>
    </row>
    <row r="127" spans="19:32" x14ac:dyDescent="0.25">
      <c r="S127" s="115" t="s">
        <v>111</v>
      </c>
      <c r="T127" s="125">
        <v>420</v>
      </c>
      <c r="U127" s="125">
        <v>405</v>
      </c>
      <c r="V127" s="125">
        <v>420</v>
      </c>
      <c r="W127" s="125">
        <v>420</v>
      </c>
      <c r="X127" s="125">
        <v>357</v>
      </c>
      <c r="Y127" s="125">
        <v>411</v>
      </c>
      <c r="Z127" s="125">
        <v>533</v>
      </c>
      <c r="AB127" s="122" t="str">
        <f>TEXT(Z127,"###,###")</f>
        <v>533</v>
      </c>
      <c r="AD127" s="139">
        <f>Z127/$Z$7*100</f>
        <v>53.621730382293762</v>
      </c>
    </row>
    <row r="128" spans="19:32" x14ac:dyDescent="0.25">
      <c r="S128" s="115" t="s">
        <v>112</v>
      </c>
      <c r="T128" s="125">
        <v>356</v>
      </c>
      <c r="U128" s="125">
        <v>359</v>
      </c>
      <c r="V128" s="125">
        <v>368</v>
      </c>
      <c r="W128" s="125">
        <v>357</v>
      </c>
      <c r="X128" s="125">
        <v>333</v>
      </c>
      <c r="Y128" s="125">
        <v>382</v>
      </c>
      <c r="Z128" s="125">
        <v>459</v>
      </c>
      <c r="AB128" s="122" t="str">
        <f>TEXT(Z128,"###,###")</f>
        <v>459</v>
      </c>
      <c r="AD128" s="139">
        <f>Z128/$Z$7*100</f>
        <v>46.177062374245473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75" id="{9DAB683A-25BD-48BC-94EE-DB4550D02E2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578" id="{FD94D730-65BA-43F6-A958-0F43748FC39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581" id="{F339D6AE-CD9D-4727-81A5-6C16682402E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584" id="{5C264ED9-2E01-4293-963A-7B8A406C680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AC9E67-FF22-46E4-96DC-CB46699A2569}">
  <sheetPr codeName="Sheet79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Coober Pedy</v>
      </c>
      <c r="T1" s="113"/>
      <c r="U1" s="113"/>
      <c r="V1" s="113"/>
      <c r="W1" s="113"/>
      <c r="X1" s="113"/>
      <c r="Y1" s="114" t="str">
        <f>Y3</f>
        <v>10.15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131</v>
      </c>
      <c r="Y3" s="118" t="s">
        <v>217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10.15 Coober Pedy,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773</v>
      </c>
      <c r="U4" s="121">
        <v>744</v>
      </c>
      <c r="V4" s="121">
        <v>738</v>
      </c>
      <c r="W4" s="121">
        <v>742</v>
      </c>
      <c r="X4" s="121">
        <v>623</v>
      </c>
      <c r="Y4" s="121">
        <v>836</v>
      </c>
      <c r="Z4" s="121">
        <v>1214</v>
      </c>
      <c r="AB4" s="122" t="str">
        <f>TEXT(Z4,"###,###")</f>
        <v>1,214</v>
      </c>
      <c r="AD4" s="123">
        <f>Z4/Y4-1</f>
        <v>0.45215311004784686</v>
      </c>
      <c r="AF4" s="123">
        <f t="shared" ref="AF4:AF9" si="0">Z4/T4-1</f>
        <v>0.57050452781371286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386</v>
      </c>
      <c r="U5" s="121">
        <v>369</v>
      </c>
      <c r="V5" s="121">
        <v>347</v>
      </c>
      <c r="W5" s="121">
        <v>343</v>
      </c>
      <c r="X5" s="121">
        <v>297</v>
      </c>
      <c r="Y5" s="121">
        <v>406</v>
      </c>
      <c r="Z5" s="121">
        <v>621</v>
      </c>
      <c r="AB5" s="122" t="str">
        <f>TEXT(Z5,"###,###")</f>
        <v>621</v>
      </c>
      <c r="AD5" s="123">
        <f t="shared" ref="AD5:AD9" si="1">Z5/Y5-1</f>
        <v>0.52955665024630538</v>
      </c>
      <c r="AF5" s="123">
        <f t="shared" si="0"/>
        <v>0.60880829015544036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392</v>
      </c>
      <c r="U6" s="121">
        <v>374</v>
      </c>
      <c r="V6" s="121">
        <v>384</v>
      </c>
      <c r="W6" s="121">
        <v>401</v>
      </c>
      <c r="X6" s="121">
        <v>331</v>
      </c>
      <c r="Y6" s="121">
        <v>430</v>
      </c>
      <c r="Z6" s="121">
        <v>585</v>
      </c>
      <c r="AB6" s="122" t="str">
        <f>TEXT(Z6,"###,###")</f>
        <v>585</v>
      </c>
      <c r="AD6" s="123">
        <f t="shared" si="1"/>
        <v>0.36046511627906974</v>
      </c>
      <c r="AF6" s="123">
        <f t="shared" si="0"/>
        <v>0.49234693877551017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548</v>
      </c>
      <c r="U7" s="121">
        <v>555</v>
      </c>
      <c r="V7" s="121">
        <v>550</v>
      </c>
      <c r="W7" s="121">
        <v>533</v>
      </c>
      <c r="X7" s="121">
        <v>483</v>
      </c>
      <c r="Y7" s="121">
        <v>590</v>
      </c>
      <c r="Z7" s="121">
        <v>816</v>
      </c>
      <c r="AB7" s="122" t="str">
        <f>TEXT(Z7,"###,###")</f>
        <v>816</v>
      </c>
      <c r="AD7" s="123">
        <f t="shared" si="1"/>
        <v>0.38305084745762707</v>
      </c>
      <c r="AF7" s="123">
        <f t="shared" si="0"/>
        <v>0.48905109489051091</v>
      </c>
    </row>
    <row r="8" spans="1:32" ht="17.25" customHeight="1" x14ac:dyDescent="0.25">
      <c r="A8" s="44" t="s">
        <v>13</v>
      </c>
      <c r="B8" s="45"/>
      <c r="C8" s="46"/>
      <c r="D8" s="47" t="str">
        <f>AB4</f>
        <v>1,214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816</v>
      </c>
      <c r="P8" s="48"/>
      <c r="S8" s="120" t="s">
        <v>88</v>
      </c>
      <c r="T8" s="121">
        <v>35803.94</v>
      </c>
      <c r="U8" s="121">
        <v>36017.919999999998</v>
      </c>
      <c r="V8" s="121">
        <v>33391</v>
      </c>
      <c r="W8" s="121">
        <v>33271.769999999997</v>
      </c>
      <c r="X8" s="121">
        <v>34417.25</v>
      </c>
      <c r="Y8" s="121">
        <v>36980</v>
      </c>
      <c r="Z8" s="121">
        <v>38046.550000000003</v>
      </c>
      <c r="AB8" s="122" t="str">
        <f>TEXT(Z8,"$###,###")</f>
        <v>$38,047</v>
      </c>
      <c r="AD8" s="123">
        <f t="shared" si="1"/>
        <v>2.8841265548945394E-2</v>
      </c>
      <c r="AF8" s="123">
        <f t="shared" si="0"/>
        <v>6.2635843988119833E-2</v>
      </c>
    </row>
    <row r="9" spans="1:32" x14ac:dyDescent="0.25">
      <c r="A9" s="52" t="s">
        <v>15</v>
      </c>
      <c r="B9" s="53"/>
      <c r="C9" s="54"/>
      <c r="D9" s="55">
        <f>AD104</f>
        <v>61.943986820428329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52.450980392156865</v>
      </c>
      <c r="P9" s="56" t="s">
        <v>89</v>
      </c>
      <c r="S9" s="120" t="s">
        <v>7</v>
      </c>
      <c r="T9" s="121">
        <v>24243876</v>
      </c>
      <c r="U9" s="121">
        <v>25405682</v>
      </c>
      <c r="V9" s="121">
        <v>24207643</v>
      </c>
      <c r="W9" s="121">
        <v>23936738</v>
      </c>
      <c r="X9" s="121">
        <v>22269217</v>
      </c>
      <c r="Y9" s="121">
        <v>26083605</v>
      </c>
      <c r="Z9" s="121">
        <v>35513372</v>
      </c>
      <c r="AB9" s="122" t="str">
        <f>TEXT(Z9/1000000,"$#,###.0")&amp;" mil"</f>
        <v>$35.5 mil</v>
      </c>
      <c r="AD9" s="123">
        <f t="shared" si="1"/>
        <v>0.36152084805762086</v>
      </c>
      <c r="AF9" s="123">
        <f t="shared" si="0"/>
        <v>0.4648388731240829</v>
      </c>
    </row>
    <row r="10" spans="1:32" x14ac:dyDescent="0.25">
      <c r="A10" s="52" t="s">
        <v>18</v>
      </c>
      <c r="B10" s="53"/>
      <c r="C10" s="54"/>
      <c r="D10" s="55">
        <f>AD105</f>
        <v>28.171334431630974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48.406862745098039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89.093137254901961</v>
      </c>
      <c r="P11" s="56" t="s">
        <v>89</v>
      </c>
      <c r="S11" s="120" t="s">
        <v>30</v>
      </c>
      <c r="T11" s="125">
        <v>671</v>
      </c>
      <c r="U11" s="125">
        <v>641</v>
      </c>
      <c r="V11" s="125">
        <v>633</v>
      </c>
      <c r="W11" s="125">
        <v>652</v>
      </c>
      <c r="X11" s="125">
        <v>543</v>
      </c>
      <c r="Y11" s="125">
        <v>725</v>
      </c>
      <c r="Z11" s="125">
        <v>1043</v>
      </c>
    </row>
    <row r="12" spans="1:32" ht="28.5" customHeight="1" x14ac:dyDescent="0.25">
      <c r="A12" s="52" t="s">
        <v>20</v>
      </c>
      <c r="B12" s="54"/>
      <c r="C12" s="54"/>
      <c r="D12" s="55">
        <f>AD108</f>
        <v>21.087314662273478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21.568627450980394</v>
      </c>
      <c r="P12" s="56" t="s">
        <v>89</v>
      </c>
      <c r="S12" s="120" t="s">
        <v>31</v>
      </c>
      <c r="T12" s="125">
        <v>103</v>
      </c>
      <c r="U12" s="125">
        <v>104</v>
      </c>
      <c r="V12" s="125">
        <v>105</v>
      </c>
      <c r="W12" s="125">
        <v>96</v>
      </c>
      <c r="X12" s="125">
        <v>83</v>
      </c>
      <c r="Y12" s="125">
        <v>111</v>
      </c>
      <c r="Z12" s="125">
        <v>168</v>
      </c>
    </row>
    <row r="13" spans="1:32" ht="15" customHeight="1" x14ac:dyDescent="0.25">
      <c r="A13" s="52" t="s">
        <v>21</v>
      </c>
      <c r="B13" s="54"/>
      <c r="C13" s="54"/>
      <c r="D13" s="55">
        <f>AD109</f>
        <v>16.227347611202635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42.9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34.431630971993407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18.616144975288304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9</v>
      </c>
      <c r="Z15" s="125">
        <v>40</v>
      </c>
      <c r="AB15" s="129">
        <f t="shared" ref="AB15:AB34" si="2">IF(Z15="np",0,Z15/$Z$34)</f>
        <v>3.3085194375516956E-2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19</v>
      </c>
      <c r="Z16" s="125">
        <v>36</v>
      </c>
      <c r="AB16" s="129">
        <f t="shared" si="2"/>
        <v>2.9776674937965261E-2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7</v>
      </c>
      <c r="Z17" s="125">
        <v>14</v>
      </c>
      <c r="AB17" s="129">
        <f t="shared" si="2"/>
        <v>1.1579818031430935E-2</v>
      </c>
    </row>
    <row r="18" spans="1:28" x14ac:dyDescent="0.25">
      <c r="A18" s="82" t="str">
        <f>$S$1&amp;" ("&amp;$T$2&amp;" to "&amp;$Z$2&amp;")"</f>
        <v>Coober Pedy (2011-12 to 2017-18)</v>
      </c>
      <c r="B18" s="82"/>
      <c r="C18" s="82"/>
      <c r="D18" s="82"/>
      <c r="E18" s="82"/>
      <c r="F18" s="82"/>
      <c r="G18" s="82" t="str">
        <f>$S$1&amp;" ("&amp;$T$2&amp;" to "&amp;$Z$2&amp;")"</f>
        <v>Coober Pedy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4</v>
      </c>
      <c r="Z18" s="125">
        <v>4</v>
      </c>
      <c r="AB18" s="129">
        <f t="shared" si="2"/>
        <v>3.3085194375516956E-3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35</v>
      </c>
      <c r="Z19" s="125">
        <v>69</v>
      </c>
      <c r="AB19" s="129">
        <f t="shared" si="2"/>
        <v>5.7071960297766747E-2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18</v>
      </c>
      <c r="Z20" s="125">
        <v>30</v>
      </c>
      <c r="AB20" s="129">
        <f t="shared" si="2"/>
        <v>2.4813895781637719E-2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95</v>
      </c>
      <c r="Z21" s="125">
        <v>139</v>
      </c>
      <c r="AB21" s="129">
        <f t="shared" si="2"/>
        <v>0.11497105045492143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118</v>
      </c>
      <c r="Z22" s="125">
        <v>232</v>
      </c>
      <c r="AB22" s="129">
        <f t="shared" si="2"/>
        <v>0.19189412737799835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23</v>
      </c>
      <c r="Z23" s="125">
        <v>35</v>
      </c>
      <c r="AB23" s="129">
        <f t="shared" si="2"/>
        <v>2.8949545078577336E-2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0</v>
      </c>
      <c r="Z24" s="125">
        <v>0</v>
      </c>
      <c r="AB24" s="129">
        <f t="shared" si="2"/>
        <v>0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13</v>
      </c>
      <c r="Z25" s="125">
        <v>23</v>
      </c>
      <c r="AB25" s="129">
        <f t="shared" si="2"/>
        <v>1.9023986765922249E-2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0</v>
      </c>
      <c r="Z26" s="125">
        <v>6</v>
      </c>
      <c r="AB26" s="129">
        <f t="shared" si="2"/>
        <v>4.9627791563275434E-3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21</v>
      </c>
      <c r="Z27" s="125">
        <v>23</v>
      </c>
      <c r="AB27" s="129">
        <f t="shared" si="2"/>
        <v>1.9023986765922249E-2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45</v>
      </c>
      <c r="Z28" s="125">
        <v>53</v>
      </c>
      <c r="AB28" s="129">
        <f t="shared" si="2"/>
        <v>4.3837882547559964E-2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95</v>
      </c>
      <c r="Z29" s="125">
        <v>126</v>
      </c>
      <c r="AB29" s="129">
        <f t="shared" si="2"/>
        <v>0.10421836228287841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58</v>
      </c>
      <c r="Z30" s="125">
        <v>73</v>
      </c>
      <c r="AB30" s="129">
        <f t="shared" si="2"/>
        <v>6.0380479735318446E-2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160</v>
      </c>
      <c r="Z31" s="125">
        <v>201</v>
      </c>
      <c r="AB31" s="129">
        <f t="shared" si="2"/>
        <v>0.16625310173697269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4</v>
      </c>
      <c r="Z32" s="125">
        <v>8</v>
      </c>
      <c r="AB32" s="129">
        <f t="shared" si="2"/>
        <v>6.6170388751033912E-3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18</v>
      </c>
      <c r="Z33" s="125">
        <v>22</v>
      </c>
      <c r="AB33" s="129">
        <f t="shared" si="2"/>
        <v>1.8196856906534328E-2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836</v>
      </c>
      <c r="Z34" s="132">
        <v>1209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6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0</v>
      </c>
      <c r="Y45" s="125">
        <v>9</v>
      </c>
      <c r="Z45" s="125">
        <v>8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10</v>
      </c>
      <c r="Y46" s="125">
        <v>22</v>
      </c>
      <c r="Z46" s="125">
        <v>28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11</v>
      </c>
      <c r="Y47" s="125">
        <v>24</v>
      </c>
      <c r="Z47" s="125">
        <v>68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40</v>
      </c>
      <c r="Y48" s="125">
        <v>53</v>
      </c>
      <c r="Z48" s="125">
        <v>70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Coober Pedy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49</v>
      </c>
      <c r="Y49" s="125">
        <v>44</v>
      </c>
      <c r="Z49" s="125">
        <v>66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39</v>
      </c>
      <c r="Y50" s="125">
        <v>51</v>
      </c>
      <c r="Z50" s="125">
        <v>61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25</v>
      </c>
      <c r="Y51" s="125">
        <v>35</v>
      </c>
      <c r="Z51" s="125">
        <v>58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27</v>
      </c>
      <c r="Y52" s="125">
        <v>36</v>
      </c>
      <c r="Z52" s="125">
        <v>50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28</v>
      </c>
      <c r="Y53" s="125">
        <v>33</v>
      </c>
      <c r="Z53" s="125">
        <v>53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26</v>
      </c>
      <c r="Y54" s="125">
        <v>32</v>
      </c>
      <c r="Z54" s="125">
        <v>63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25</v>
      </c>
      <c r="Y55" s="125">
        <v>36</v>
      </c>
      <c r="Z55" s="125">
        <v>54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10</v>
      </c>
      <c r="Y56" s="125">
        <v>8</v>
      </c>
      <c r="Z56" s="125">
        <v>13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9</v>
      </c>
      <c r="Y57" s="125">
        <v>15</v>
      </c>
      <c r="Z57" s="125">
        <v>21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0</v>
      </c>
      <c r="Y58" s="125">
        <v>8</v>
      </c>
      <c r="Z58" s="125">
        <v>2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0</v>
      </c>
      <c r="Y59" s="125">
        <v>3</v>
      </c>
      <c r="Z59" s="125">
        <v>0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297</v>
      </c>
      <c r="Y61" s="125">
        <v>406</v>
      </c>
      <c r="Z61" s="125">
        <v>625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Coober Pedy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0</v>
      </c>
      <c r="Y64" s="125">
        <v>12</v>
      </c>
      <c r="Z64" s="125">
        <v>11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10</v>
      </c>
      <c r="Y65" s="125">
        <v>12</v>
      </c>
      <c r="Z65" s="125">
        <v>22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21</v>
      </c>
      <c r="Y66" s="125">
        <v>32</v>
      </c>
      <c r="Z66" s="125">
        <v>39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48</v>
      </c>
      <c r="Y67" s="125">
        <v>67</v>
      </c>
      <c r="Z67" s="125">
        <v>86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42</v>
      </c>
      <c r="Y68" s="125">
        <v>59</v>
      </c>
      <c r="Z68" s="125">
        <v>80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29</v>
      </c>
      <c r="Y69" s="125">
        <v>35</v>
      </c>
      <c r="Z69" s="125">
        <v>37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28</v>
      </c>
      <c r="Y70" s="125">
        <v>43</v>
      </c>
      <c r="Z70" s="125">
        <v>57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43</v>
      </c>
      <c r="Y71" s="125">
        <v>41</v>
      </c>
      <c r="Z71" s="125">
        <v>44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32</v>
      </c>
      <c r="Y72" s="125">
        <v>50</v>
      </c>
      <c r="Z72" s="125">
        <v>67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30</v>
      </c>
      <c r="Y73" s="125">
        <v>32</v>
      </c>
      <c r="Z73" s="125">
        <v>61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28</v>
      </c>
      <c r="Y74" s="125">
        <v>22</v>
      </c>
      <c r="Z74" s="125">
        <v>30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15</v>
      </c>
      <c r="Y75" s="125">
        <v>22</v>
      </c>
      <c r="Z75" s="125">
        <v>30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10</v>
      </c>
      <c r="Y76" s="125">
        <v>6</v>
      </c>
      <c r="Z76" s="125">
        <v>11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0</v>
      </c>
      <c r="Y77" s="125">
        <v>4</v>
      </c>
      <c r="Z77" s="125">
        <v>3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0</v>
      </c>
      <c r="Y78" s="125">
        <v>0</v>
      </c>
      <c r="Z78" s="125">
        <v>0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0</v>
      </c>
      <c r="Z79" s="125">
        <v>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325</v>
      </c>
      <c r="Y80" s="125">
        <v>430</v>
      </c>
      <c r="Z80" s="125">
        <v>586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Coober Pedy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17</v>
      </c>
      <c r="Y83" s="125">
        <v>25</v>
      </c>
      <c r="Z83" s="125">
        <v>42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23</v>
      </c>
      <c r="Y84" s="125">
        <v>21</v>
      </c>
      <c r="Z84" s="125">
        <v>36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1,214</v>
      </c>
      <c r="D85" s="96">
        <f t="shared" ref="D85:D90" si="4">AD4</f>
        <v>0.45215311004784686</v>
      </c>
      <c r="E85" s="97">
        <f t="shared" ref="E85:E90" si="5">AD4</f>
        <v>0.45215311004784686</v>
      </c>
      <c r="F85" s="96">
        <f t="shared" ref="F85:F90" si="6">AF4</f>
        <v>0.57050452781371286</v>
      </c>
      <c r="G85" s="97">
        <f t="shared" ref="G85:G90" si="7">AF4</f>
        <v>0.57050452781371286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33</v>
      </c>
      <c r="Y85" s="125">
        <v>32</v>
      </c>
      <c r="Z85" s="125">
        <v>49</v>
      </c>
    </row>
    <row r="86" spans="1:32" ht="15" customHeight="1" x14ac:dyDescent="0.25">
      <c r="A86" s="98" t="s">
        <v>4</v>
      </c>
      <c r="B86" s="95"/>
      <c r="C86" s="109" t="str">
        <f t="shared" si="3"/>
        <v>621</v>
      </c>
      <c r="D86" s="96">
        <f t="shared" si="4"/>
        <v>0.52955665024630538</v>
      </c>
      <c r="E86" s="97">
        <f t="shared" si="5"/>
        <v>0.52955665024630538</v>
      </c>
      <c r="F86" s="96">
        <f t="shared" si="6"/>
        <v>0.60880829015544036</v>
      </c>
      <c r="G86" s="97">
        <f t="shared" si="7"/>
        <v>0.60880829015544036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24</v>
      </c>
      <c r="Y86" s="125">
        <v>29</v>
      </c>
      <c r="Z86" s="125">
        <v>36</v>
      </c>
    </row>
    <row r="87" spans="1:32" ht="15" customHeight="1" x14ac:dyDescent="0.25">
      <c r="A87" s="98" t="s">
        <v>5</v>
      </c>
      <c r="B87" s="95"/>
      <c r="C87" s="109" t="str">
        <f t="shared" si="3"/>
        <v>585</v>
      </c>
      <c r="D87" s="96">
        <f t="shared" si="4"/>
        <v>0.36046511627906974</v>
      </c>
      <c r="E87" s="97">
        <f t="shared" si="5"/>
        <v>0.36046511627906974</v>
      </c>
      <c r="F87" s="96">
        <f t="shared" si="6"/>
        <v>0.49234693877551017</v>
      </c>
      <c r="G87" s="97">
        <f t="shared" si="7"/>
        <v>0.49234693877551017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6</v>
      </c>
      <c r="Y87" s="125">
        <v>10</v>
      </c>
      <c r="Z87" s="125">
        <v>14</v>
      </c>
    </row>
    <row r="88" spans="1:32" ht="15" customHeight="1" x14ac:dyDescent="0.25">
      <c r="A88" s="95" t="s">
        <v>6</v>
      </c>
      <c r="B88" s="95"/>
      <c r="C88" s="109" t="str">
        <f t="shared" si="3"/>
        <v>816</v>
      </c>
      <c r="D88" s="96">
        <f t="shared" si="4"/>
        <v>0.38305084745762707</v>
      </c>
      <c r="E88" s="97">
        <f t="shared" si="5"/>
        <v>0.38305084745762707</v>
      </c>
      <c r="F88" s="96">
        <f t="shared" si="6"/>
        <v>0.48905109489051091</v>
      </c>
      <c r="G88" s="97">
        <f t="shared" si="7"/>
        <v>0.48905109489051091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9</v>
      </c>
      <c r="Y88" s="125">
        <v>13</v>
      </c>
      <c r="Z88" s="125">
        <v>9</v>
      </c>
    </row>
    <row r="89" spans="1:32" ht="15" customHeight="1" x14ac:dyDescent="0.25">
      <c r="A89" s="95" t="s">
        <v>104</v>
      </c>
      <c r="B89" s="95"/>
      <c r="C89" s="146" t="str">
        <f t="shared" si="3"/>
        <v>$38,047</v>
      </c>
      <c r="D89" s="96">
        <f t="shared" si="4"/>
        <v>2.8841265548945394E-2</v>
      </c>
      <c r="E89" s="97">
        <f t="shared" si="5"/>
        <v>2.8841265548945394E-2</v>
      </c>
      <c r="F89" s="96">
        <f t="shared" si="6"/>
        <v>6.2635843988119833E-2</v>
      </c>
      <c r="G89" s="97">
        <f t="shared" si="7"/>
        <v>6.2635843988119833E-2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19</v>
      </c>
      <c r="Y89" s="125">
        <v>22</v>
      </c>
      <c r="Z89" s="125">
        <v>39</v>
      </c>
    </row>
    <row r="90" spans="1:32" ht="15" customHeight="1" x14ac:dyDescent="0.25">
      <c r="A90" s="95" t="s">
        <v>7</v>
      </c>
      <c r="B90" s="95"/>
      <c r="C90" s="109" t="str">
        <f t="shared" si="3"/>
        <v>$35.5 mil</v>
      </c>
      <c r="D90" s="96">
        <f t="shared" si="4"/>
        <v>0.36152084805762086</v>
      </c>
      <c r="E90" s="97">
        <f t="shared" si="5"/>
        <v>0.36152084805762086</v>
      </c>
      <c r="F90" s="96">
        <f t="shared" si="6"/>
        <v>0.4648388731240829</v>
      </c>
      <c r="G90" s="97">
        <f t="shared" si="7"/>
        <v>0.4648388731240829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21</v>
      </c>
      <c r="Y90" s="125">
        <v>34</v>
      </c>
      <c r="Z90" s="125">
        <v>54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237</v>
      </c>
      <c r="Y91" s="125">
        <v>297</v>
      </c>
      <c r="Z91" s="125">
        <v>426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15</v>
      </c>
      <c r="Y93" s="125">
        <v>23</v>
      </c>
      <c r="Z93" s="125">
        <v>29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33</v>
      </c>
      <c r="Y94" s="125">
        <v>44</v>
      </c>
      <c r="Z94" s="125">
        <v>48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0</v>
      </c>
      <c r="Y95" s="125">
        <v>0</v>
      </c>
      <c r="Z95" s="125">
        <v>7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53</v>
      </c>
      <c r="Y96" s="125">
        <v>63</v>
      </c>
      <c r="Z96" s="125">
        <v>80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41</v>
      </c>
      <c r="Y97" s="125">
        <v>43</v>
      </c>
      <c r="Z97" s="125">
        <v>66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12</v>
      </c>
      <c r="Y98" s="125">
        <v>19</v>
      </c>
      <c r="Z98" s="125">
        <v>31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0</v>
      </c>
      <c r="Y99" s="125">
        <v>0</v>
      </c>
      <c r="Z99" s="125">
        <v>0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17</v>
      </c>
      <c r="Y100" s="125">
        <v>19</v>
      </c>
      <c r="Z100" s="125">
        <v>42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247</v>
      </c>
      <c r="Y101" s="125">
        <v>293</v>
      </c>
      <c r="Z101" s="125">
        <v>394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360</v>
      </c>
      <c r="Y104" s="125">
        <v>476</v>
      </c>
      <c r="Z104" s="125">
        <v>752</v>
      </c>
      <c r="AB104" s="122" t="str">
        <f>TEXT(Z104,"###,###")</f>
        <v>752</v>
      </c>
      <c r="AD104" s="143">
        <f>Z104/($Z$4)*100</f>
        <v>61.943986820428329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135</v>
      </c>
      <c r="Y105" s="125">
        <v>269</v>
      </c>
      <c r="Z105" s="125">
        <v>342</v>
      </c>
      <c r="AB105" s="122" t="str">
        <f>TEXT(Z105,"###,###")</f>
        <v>342</v>
      </c>
      <c r="AD105" s="143">
        <f>Z105/($Z$4)*100</f>
        <v>28.171334431630974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495</v>
      </c>
      <c r="Y106" s="132">
        <v>745</v>
      </c>
      <c r="Z106" s="132">
        <v>1094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71</v>
      </c>
      <c r="Y108" s="125">
        <v>134</v>
      </c>
      <c r="Z108" s="125">
        <v>256</v>
      </c>
      <c r="AB108" s="122" t="str">
        <f>TEXT(Z108,"###,###")</f>
        <v>256</v>
      </c>
      <c r="AD108" s="143">
        <f>Z108/($Z$4)*100</f>
        <v>21.087314662273478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65</v>
      </c>
      <c r="Y109" s="125">
        <v>97</v>
      </c>
      <c r="Z109" s="125">
        <v>197</v>
      </c>
      <c r="AB109" s="122" t="str">
        <f>TEXT(Z109,"###,###")</f>
        <v>197</v>
      </c>
      <c r="AD109" s="143">
        <f>Z109/($Z$4)*100</f>
        <v>16.227347611202635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185</v>
      </c>
      <c r="Y110" s="125">
        <v>305</v>
      </c>
      <c r="Z110" s="125">
        <v>418</v>
      </c>
      <c r="AB110" s="122" t="str">
        <f>TEXT(Z110,"###,###")</f>
        <v>418</v>
      </c>
      <c r="AD110" s="143">
        <f>Z110/($Z$4)*100</f>
        <v>34.431630971993407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172</v>
      </c>
      <c r="Y111" s="125">
        <v>209</v>
      </c>
      <c r="Z111" s="125">
        <v>226</v>
      </c>
      <c r="AB111" s="122" t="str">
        <f>TEXT(Z111,"###,###")</f>
        <v>226</v>
      </c>
      <c r="AD111" s="143">
        <f>Z111/($Z$4)*100</f>
        <v>18.616144975288304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625</v>
      </c>
      <c r="Y112" s="125">
        <v>836</v>
      </c>
      <c r="Z112" s="125">
        <v>1208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37.86</v>
      </c>
      <c r="U118" s="144">
        <v>43.93</v>
      </c>
      <c r="V118" s="144">
        <v>38.799999999999997</v>
      </c>
      <c r="W118" s="144">
        <v>39.65</v>
      </c>
      <c r="X118" s="144">
        <v>44.3</v>
      </c>
      <c r="Y118" s="144">
        <v>42.07</v>
      </c>
      <c r="Z118" s="144">
        <v>42.87</v>
      </c>
      <c r="AB118" s="122" t="str">
        <f>TEXT(Z118,"##.0")</f>
        <v>42.9</v>
      </c>
    </row>
    <row r="120" spans="19:32" x14ac:dyDescent="0.25">
      <c r="S120" s="115" t="s">
        <v>106</v>
      </c>
      <c r="T120" s="125">
        <v>445</v>
      </c>
      <c r="U120" s="125">
        <v>451</v>
      </c>
      <c r="V120" s="125">
        <v>444</v>
      </c>
      <c r="W120" s="125">
        <v>438</v>
      </c>
      <c r="X120" s="125">
        <v>398</v>
      </c>
      <c r="Y120" s="125">
        <v>479</v>
      </c>
      <c r="Z120" s="125">
        <v>651</v>
      </c>
      <c r="AB120" s="122" t="str">
        <f>TEXT(Z120,"###,###")</f>
        <v>651</v>
      </c>
    </row>
    <row r="121" spans="19:32" x14ac:dyDescent="0.25">
      <c r="S121" s="115" t="s">
        <v>107</v>
      </c>
      <c r="T121" s="125">
        <v>70</v>
      </c>
      <c r="U121" s="125">
        <v>61</v>
      </c>
      <c r="V121" s="125">
        <v>62</v>
      </c>
      <c r="W121" s="125">
        <v>62</v>
      </c>
      <c r="X121" s="125">
        <v>60</v>
      </c>
      <c r="Y121" s="125">
        <v>70</v>
      </c>
      <c r="Z121" s="125">
        <v>100</v>
      </c>
      <c r="AB121" s="122" t="str">
        <f>TEXT(Z121,"###,###")</f>
        <v>100</v>
      </c>
    </row>
    <row r="122" spans="19:32" x14ac:dyDescent="0.25">
      <c r="S122" s="115" t="s">
        <v>108</v>
      </c>
      <c r="T122" s="125">
        <v>32</v>
      </c>
      <c r="U122" s="125">
        <v>40</v>
      </c>
      <c r="V122" s="125">
        <v>35</v>
      </c>
      <c r="W122" s="125">
        <v>30</v>
      </c>
      <c r="X122" s="125">
        <v>24</v>
      </c>
      <c r="Y122" s="125">
        <v>41</v>
      </c>
      <c r="Z122" s="125">
        <v>76</v>
      </c>
      <c r="AB122" s="122" t="str">
        <f>TEXT(Z122,"###,###")</f>
        <v>76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477</v>
      </c>
      <c r="U124" s="125">
        <v>491</v>
      </c>
      <c r="V124" s="125">
        <v>479</v>
      </c>
      <c r="W124" s="125">
        <v>468</v>
      </c>
      <c r="X124" s="125">
        <v>422</v>
      </c>
      <c r="Y124" s="125">
        <v>520</v>
      </c>
      <c r="Z124" s="125">
        <v>727</v>
      </c>
      <c r="AB124" s="122" t="str">
        <f>TEXT(Z124,"###,###")</f>
        <v>727</v>
      </c>
      <c r="AD124" s="139">
        <f>Z124/$Z$7*100</f>
        <v>89.093137254901961</v>
      </c>
    </row>
    <row r="125" spans="19:32" x14ac:dyDescent="0.25">
      <c r="S125" s="115" t="s">
        <v>110</v>
      </c>
      <c r="T125" s="125">
        <v>102</v>
      </c>
      <c r="U125" s="125">
        <v>101</v>
      </c>
      <c r="V125" s="125">
        <v>97</v>
      </c>
      <c r="W125" s="125">
        <v>92</v>
      </c>
      <c r="X125" s="125">
        <v>84</v>
      </c>
      <c r="Y125" s="125">
        <v>111</v>
      </c>
      <c r="Z125" s="125">
        <v>176</v>
      </c>
      <c r="AB125" s="122" t="str">
        <f>TEXT(Z125,"###,###")</f>
        <v>176</v>
      </c>
      <c r="AD125" s="139">
        <f>Z125/$Z$7*100</f>
        <v>21.568627450980394</v>
      </c>
    </row>
    <row r="127" spans="19:32" x14ac:dyDescent="0.25">
      <c r="S127" s="115" t="s">
        <v>111</v>
      </c>
      <c r="T127" s="125">
        <v>278</v>
      </c>
      <c r="U127" s="125">
        <v>281</v>
      </c>
      <c r="V127" s="125">
        <v>267</v>
      </c>
      <c r="W127" s="125">
        <v>258</v>
      </c>
      <c r="X127" s="125">
        <v>236</v>
      </c>
      <c r="Y127" s="125">
        <v>297</v>
      </c>
      <c r="Z127" s="125">
        <v>428</v>
      </c>
      <c r="AB127" s="122" t="str">
        <f>TEXT(Z127,"###,###")</f>
        <v>428</v>
      </c>
      <c r="AD127" s="139">
        <f>Z127/$Z$7*100</f>
        <v>52.450980392156865</v>
      </c>
    </row>
    <row r="128" spans="19:32" x14ac:dyDescent="0.25">
      <c r="S128" s="115" t="s">
        <v>112</v>
      </c>
      <c r="T128" s="125">
        <v>266</v>
      </c>
      <c r="U128" s="125">
        <v>271</v>
      </c>
      <c r="V128" s="125">
        <v>281</v>
      </c>
      <c r="W128" s="125">
        <v>276</v>
      </c>
      <c r="X128" s="125">
        <v>245</v>
      </c>
      <c r="Y128" s="125">
        <v>293</v>
      </c>
      <c r="Z128" s="125">
        <v>395</v>
      </c>
      <c r="AB128" s="122" t="str">
        <f>TEXT(Z128,"###,###")</f>
        <v>395</v>
      </c>
      <c r="AD128" s="139">
        <f>Z128/$Z$7*100</f>
        <v>48.406862745098039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65" id="{287229E5-12DF-49DA-989B-3B42A3BFB3A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568" id="{06D00921-056C-4097-90FD-E274C1F67D3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571" id="{3F07AB89-7118-44CA-A3D6-EC72EFACCCB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574" id="{4AE8FD67-CCEB-46FD-B68B-616A80A8656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446B3-5746-4DFE-BC9A-94E2B607FFCA}">
  <sheetPr codeName="Sheet80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Copper Coast</v>
      </c>
      <c r="T1" s="113"/>
      <c r="U1" s="113"/>
      <c r="V1" s="113"/>
      <c r="W1" s="113"/>
      <c r="X1" s="113"/>
      <c r="Y1" s="114" t="str">
        <f>Y3</f>
        <v>10.16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132</v>
      </c>
      <c r="Y3" s="118" t="s">
        <v>218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10.16 Copper Coast,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7214</v>
      </c>
      <c r="U4" s="121">
        <v>7247</v>
      </c>
      <c r="V4" s="121">
        <v>7468</v>
      </c>
      <c r="W4" s="121">
        <v>7660</v>
      </c>
      <c r="X4" s="121">
        <v>7582</v>
      </c>
      <c r="Y4" s="121">
        <v>8103</v>
      </c>
      <c r="Z4" s="121">
        <v>8527</v>
      </c>
      <c r="AB4" s="122" t="str">
        <f>TEXT(Z4,"###,###")</f>
        <v>8,527</v>
      </c>
      <c r="AD4" s="123">
        <f>Z4/Y4-1</f>
        <v>5.232629890164131E-2</v>
      </c>
      <c r="AF4" s="123">
        <f t="shared" ref="AF4:AF9" si="0">Z4/T4-1</f>
        <v>0.18200720820626559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3734</v>
      </c>
      <c r="U5" s="121">
        <v>3726</v>
      </c>
      <c r="V5" s="121">
        <v>3855</v>
      </c>
      <c r="W5" s="121">
        <v>3826</v>
      </c>
      <c r="X5" s="121">
        <v>3854</v>
      </c>
      <c r="Y5" s="121">
        <v>4119</v>
      </c>
      <c r="Z5" s="121">
        <v>4389</v>
      </c>
      <c r="AB5" s="122" t="str">
        <f>TEXT(Z5,"###,###")</f>
        <v>4,389</v>
      </c>
      <c r="AD5" s="123">
        <f t="shared" ref="AD5:AD9" si="1">Z5/Y5-1</f>
        <v>6.5549890750182138E-2</v>
      </c>
      <c r="AF5" s="123">
        <f t="shared" si="0"/>
        <v>0.17541510444563468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3481</v>
      </c>
      <c r="U6" s="121">
        <v>3520</v>
      </c>
      <c r="V6" s="121">
        <v>3615</v>
      </c>
      <c r="W6" s="121">
        <v>3836</v>
      </c>
      <c r="X6" s="121">
        <v>3729</v>
      </c>
      <c r="Y6" s="121">
        <v>3984</v>
      </c>
      <c r="Z6" s="121">
        <v>4139</v>
      </c>
      <c r="AB6" s="122" t="str">
        <f>TEXT(Z6,"###,###")</f>
        <v>4,139</v>
      </c>
      <c r="AD6" s="123">
        <f t="shared" si="1"/>
        <v>3.8905622489959768E-2</v>
      </c>
      <c r="AF6" s="123">
        <f t="shared" si="0"/>
        <v>0.1890261419132433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5363</v>
      </c>
      <c r="U7" s="121">
        <v>5402</v>
      </c>
      <c r="V7" s="121">
        <v>5560</v>
      </c>
      <c r="W7" s="121">
        <v>5659</v>
      </c>
      <c r="X7" s="121">
        <v>5799</v>
      </c>
      <c r="Y7" s="121">
        <v>6094</v>
      </c>
      <c r="Z7" s="121">
        <v>6405</v>
      </c>
      <c r="AB7" s="122" t="str">
        <f>TEXT(Z7,"###,###")</f>
        <v>6,405</v>
      </c>
      <c r="AD7" s="123">
        <f t="shared" si="1"/>
        <v>5.1033803741384887E-2</v>
      </c>
      <c r="AF7" s="123">
        <f t="shared" si="0"/>
        <v>0.19429423829945924</v>
      </c>
    </row>
    <row r="8" spans="1:32" ht="17.25" customHeight="1" x14ac:dyDescent="0.25">
      <c r="A8" s="44" t="s">
        <v>13</v>
      </c>
      <c r="B8" s="45"/>
      <c r="C8" s="46"/>
      <c r="D8" s="47" t="str">
        <f>AB4</f>
        <v>8,527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6,405</v>
      </c>
      <c r="P8" s="48"/>
      <c r="S8" s="120" t="s">
        <v>88</v>
      </c>
      <c r="T8" s="121">
        <v>30888</v>
      </c>
      <c r="U8" s="121">
        <v>32188</v>
      </c>
      <c r="V8" s="121">
        <v>32023</v>
      </c>
      <c r="W8" s="121">
        <v>32737.5</v>
      </c>
      <c r="X8" s="121">
        <v>34850.26</v>
      </c>
      <c r="Y8" s="121">
        <v>35139.550000000003</v>
      </c>
      <c r="Z8" s="121">
        <v>36007.5</v>
      </c>
      <c r="AB8" s="122" t="str">
        <f>TEXT(Z8,"$###,###")</f>
        <v>$36,008</v>
      </c>
      <c r="AD8" s="123">
        <f t="shared" si="1"/>
        <v>2.4700088646553375E-2</v>
      </c>
      <c r="AF8" s="123">
        <f t="shared" si="0"/>
        <v>0.16574397824397824</v>
      </c>
    </row>
    <row r="9" spans="1:32" x14ac:dyDescent="0.25">
      <c r="A9" s="52" t="s">
        <v>15</v>
      </c>
      <c r="B9" s="53"/>
      <c r="C9" s="54"/>
      <c r="D9" s="55">
        <f>AD104</f>
        <v>70.294359094640555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51.975019516003115</v>
      </c>
      <c r="P9" s="56" t="s">
        <v>89</v>
      </c>
      <c r="S9" s="120" t="s">
        <v>7</v>
      </c>
      <c r="T9" s="121">
        <v>211506159</v>
      </c>
      <c r="U9" s="121">
        <v>222028252</v>
      </c>
      <c r="V9" s="121">
        <v>237930801</v>
      </c>
      <c r="W9" s="121">
        <v>255625576</v>
      </c>
      <c r="X9" s="121">
        <v>257859675</v>
      </c>
      <c r="Y9" s="121">
        <v>288424792</v>
      </c>
      <c r="Z9" s="121">
        <v>291940349</v>
      </c>
      <c r="AB9" s="122" t="str">
        <f>TEXT(Z9/1000000,"$#,###.0")&amp;" mil"</f>
        <v>$291.9 mil</v>
      </c>
      <c r="AD9" s="123">
        <f t="shared" si="1"/>
        <v>1.2188816972432903E-2</v>
      </c>
      <c r="AF9" s="123">
        <f t="shared" si="0"/>
        <v>0.38029242448679712</v>
      </c>
    </row>
    <row r="10" spans="1:32" x14ac:dyDescent="0.25">
      <c r="A10" s="52" t="s">
        <v>18</v>
      </c>
      <c r="B10" s="53"/>
      <c r="C10" s="54"/>
      <c r="D10" s="55">
        <f>AD105</f>
        <v>15.1049607130292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48.071818891491027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85.355191256830594</v>
      </c>
      <c r="P11" s="56" t="s">
        <v>89</v>
      </c>
      <c r="S11" s="120" t="s">
        <v>30</v>
      </c>
      <c r="T11" s="125">
        <v>6031</v>
      </c>
      <c r="U11" s="125">
        <v>6054</v>
      </c>
      <c r="V11" s="125">
        <v>6262</v>
      </c>
      <c r="W11" s="125">
        <v>6491</v>
      </c>
      <c r="X11" s="125">
        <v>6326</v>
      </c>
      <c r="Y11" s="125">
        <v>6825</v>
      </c>
      <c r="Z11" s="125">
        <v>7108</v>
      </c>
    </row>
    <row r="12" spans="1:32" ht="28.5" customHeight="1" x14ac:dyDescent="0.25">
      <c r="A12" s="52" t="s">
        <v>20</v>
      </c>
      <c r="B12" s="54"/>
      <c r="C12" s="54"/>
      <c r="D12" s="55">
        <f>AD108</f>
        <v>17.333176967280401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22.138953942232632</v>
      </c>
      <c r="P12" s="56" t="s">
        <v>89</v>
      </c>
      <c r="S12" s="120" t="s">
        <v>31</v>
      </c>
      <c r="T12" s="125">
        <v>1187</v>
      </c>
      <c r="U12" s="125">
        <v>1199</v>
      </c>
      <c r="V12" s="125">
        <v>1214</v>
      </c>
      <c r="W12" s="125">
        <v>1172</v>
      </c>
      <c r="X12" s="125">
        <v>1257</v>
      </c>
      <c r="Y12" s="125">
        <v>1278</v>
      </c>
      <c r="Z12" s="125">
        <v>1419</v>
      </c>
    </row>
    <row r="13" spans="1:32" ht="15" customHeight="1" x14ac:dyDescent="0.25">
      <c r="A13" s="52" t="s">
        <v>21</v>
      </c>
      <c r="B13" s="54"/>
      <c r="C13" s="54"/>
      <c r="D13" s="55">
        <f>AD109</f>
        <v>15.937609944880968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44.3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17.591180954614753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34.619444118681834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299</v>
      </c>
      <c r="Z15" s="125">
        <v>331</v>
      </c>
      <c r="AB15" s="129">
        <f t="shared" ref="AB15:AB34" si="2">IF(Z15="np",0,Z15/$Z$34)</f>
        <v>3.8795124238162212E-2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115</v>
      </c>
      <c r="Z16" s="125">
        <v>125</v>
      </c>
      <c r="AB16" s="129">
        <f t="shared" si="2"/>
        <v>1.4650726676043132E-2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399</v>
      </c>
      <c r="Z17" s="125">
        <v>443</v>
      </c>
      <c r="AB17" s="129">
        <f t="shared" si="2"/>
        <v>5.1922175339896862E-2</v>
      </c>
    </row>
    <row r="18" spans="1:28" x14ac:dyDescent="0.25">
      <c r="A18" s="82" t="str">
        <f>$S$1&amp;" ("&amp;$T$2&amp;" to "&amp;$Z$2&amp;")"</f>
        <v>Copper Coast (2011-12 to 2017-18)</v>
      </c>
      <c r="B18" s="82"/>
      <c r="C18" s="82"/>
      <c r="D18" s="82"/>
      <c r="E18" s="82"/>
      <c r="F18" s="82"/>
      <c r="G18" s="82" t="str">
        <f>$S$1&amp;" ("&amp;$T$2&amp;" to "&amp;$Z$2&amp;")"</f>
        <v>Copper Coast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54</v>
      </c>
      <c r="Z18" s="125">
        <v>50</v>
      </c>
      <c r="AB18" s="129">
        <f t="shared" si="2"/>
        <v>5.8602906704172527E-3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424</v>
      </c>
      <c r="Z19" s="125">
        <v>568</v>
      </c>
      <c r="AB19" s="129">
        <f t="shared" si="2"/>
        <v>6.6572902015939989E-2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269</v>
      </c>
      <c r="Z20" s="125">
        <v>247</v>
      </c>
      <c r="AB20" s="129">
        <f t="shared" si="2"/>
        <v>2.8949835911861229E-2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961</v>
      </c>
      <c r="Z21" s="125">
        <v>979</v>
      </c>
      <c r="AB21" s="129">
        <f t="shared" si="2"/>
        <v>0.11474449132676981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584</v>
      </c>
      <c r="Z22" s="125">
        <v>553</v>
      </c>
      <c r="AB22" s="129">
        <f t="shared" si="2"/>
        <v>6.4814814814814811E-2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406</v>
      </c>
      <c r="Z23" s="125">
        <v>413</v>
      </c>
      <c r="AB23" s="129">
        <f t="shared" si="2"/>
        <v>4.8406000937646507E-2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36</v>
      </c>
      <c r="Z24" s="125">
        <v>34</v>
      </c>
      <c r="AB24" s="129">
        <f t="shared" si="2"/>
        <v>3.9849976558837315E-3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215</v>
      </c>
      <c r="Z25" s="125">
        <v>230</v>
      </c>
      <c r="AB25" s="129">
        <f t="shared" si="2"/>
        <v>2.6957337083919362E-2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120</v>
      </c>
      <c r="Z26" s="125">
        <v>124</v>
      </c>
      <c r="AB26" s="129">
        <f t="shared" si="2"/>
        <v>1.4533520862634786E-2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264</v>
      </c>
      <c r="Z27" s="125">
        <v>282</v>
      </c>
      <c r="AB27" s="129">
        <f t="shared" si="2"/>
        <v>3.3052039381153309E-2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562</v>
      </c>
      <c r="Z28" s="125">
        <v>682</v>
      </c>
      <c r="AB28" s="129">
        <f t="shared" si="2"/>
        <v>7.9934364744491324E-2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410</v>
      </c>
      <c r="Z29" s="125">
        <v>427</v>
      </c>
      <c r="AB29" s="129">
        <f t="shared" si="2"/>
        <v>5.0046882325363341E-2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610</v>
      </c>
      <c r="Z30" s="125">
        <v>666</v>
      </c>
      <c r="AB30" s="129">
        <f t="shared" si="2"/>
        <v>7.805907172995781E-2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920</v>
      </c>
      <c r="Z31" s="125">
        <v>1054</v>
      </c>
      <c r="AB31" s="129">
        <f t="shared" si="2"/>
        <v>0.12353492733239568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89</v>
      </c>
      <c r="Z32" s="125">
        <v>89</v>
      </c>
      <c r="AB32" s="129">
        <f t="shared" si="2"/>
        <v>1.043131739334271E-2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297</v>
      </c>
      <c r="Z33" s="125">
        <v>307</v>
      </c>
      <c r="AB33" s="129">
        <f t="shared" si="2"/>
        <v>3.5982184716361929E-2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8103</v>
      </c>
      <c r="Z34" s="132">
        <v>8532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5</v>
      </c>
      <c r="Y44" s="125">
        <v>0</v>
      </c>
      <c r="Z44" s="125">
        <v>8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116</v>
      </c>
      <c r="Y45" s="125">
        <v>134</v>
      </c>
      <c r="Z45" s="125">
        <v>132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225</v>
      </c>
      <c r="Y46" s="125">
        <v>272</v>
      </c>
      <c r="Z46" s="125">
        <v>308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285</v>
      </c>
      <c r="Y47" s="125">
        <v>269</v>
      </c>
      <c r="Z47" s="125">
        <v>323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331</v>
      </c>
      <c r="Y48" s="125">
        <v>411</v>
      </c>
      <c r="Z48" s="125">
        <v>405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Copper Coast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366</v>
      </c>
      <c r="Y49" s="125">
        <v>350</v>
      </c>
      <c r="Z49" s="125">
        <v>384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304</v>
      </c>
      <c r="Y50" s="125">
        <v>350</v>
      </c>
      <c r="Z50" s="125">
        <v>371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304</v>
      </c>
      <c r="Y51" s="125">
        <v>310</v>
      </c>
      <c r="Z51" s="125">
        <v>352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460</v>
      </c>
      <c r="Y52" s="125">
        <v>431</v>
      </c>
      <c r="Z52" s="125">
        <v>406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380</v>
      </c>
      <c r="Y53" s="125">
        <v>416</v>
      </c>
      <c r="Z53" s="125">
        <v>441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384</v>
      </c>
      <c r="Y54" s="125">
        <v>447</v>
      </c>
      <c r="Z54" s="125">
        <v>497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341</v>
      </c>
      <c r="Y55" s="125">
        <v>370</v>
      </c>
      <c r="Z55" s="125">
        <v>360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211</v>
      </c>
      <c r="Y56" s="125">
        <v>211</v>
      </c>
      <c r="Z56" s="125">
        <v>229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61</v>
      </c>
      <c r="Y57" s="125">
        <v>72</v>
      </c>
      <c r="Z57" s="125">
        <v>94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52</v>
      </c>
      <c r="Y58" s="125">
        <v>50</v>
      </c>
      <c r="Z58" s="125">
        <v>49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14</v>
      </c>
      <c r="Y59" s="125">
        <v>15</v>
      </c>
      <c r="Z59" s="125">
        <v>17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4</v>
      </c>
      <c r="Y60" s="125">
        <v>5</v>
      </c>
      <c r="Z60" s="125">
        <v>13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3856</v>
      </c>
      <c r="Y61" s="125">
        <v>4119</v>
      </c>
      <c r="Z61" s="125">
        <v>4394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4</v>
      </c>
      <c r="Y63" s="125">
        <v>12</v>
      </c>
      <c r="Z63" s="125">
        <v>7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Copper Coast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104</v>
      </c>
      <c r="Y64" s="125">
        <v>128</v>
      </c>
      <c r="Z64" s="125">
        <v>148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258</v>
      </c>
      <c r="Y65" s="125">
        <v>250</v>
      </c>
      <c r="Z65" s="125">
        <v>288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275</v>
      </c>
      <c r="Y66" s="125">
        <v>301</v>
      </c>
      <c r="Z66" s="125">
        <v>302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297</v>
      </c>
      <c r="Y67" s="125">
        <v>340</v>
      </c>
      <c r="Z67" s="125">
        <v>322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322</v>
      </c>
      <c r="Y68" s="125">
        <v>312</v>
      </c>
      <c r="Z68" s="125">
        <v>306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254</v>
      </c>
      <c r="Y69" s="125">
        <v>292</v>
      </c>
      <c r="Z69" s="125">
        <v>283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320</v>
      </c>
      <c r="Y70" s="125">
        <v>318</v>
      </c>
      <c r="Z70" s="125">
        <v>328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432</v>
      </c>
      <c r="Y71" s="125">
        <v>450</v>
      </c>
      <c r="Z71" s="125">
        <v>487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482</v>
      </c>
      <c r="Y72" s="125">
        <v>517</v>
      </c>
      <c r="Z72" s="125">
        <v>502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407</v>
      </c>
      <c r="Y73" s="125">
        <v>419</v>
      </c>
      <c r="Z73" s="125">
        <v>484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330</v>
      </c>
      <c r="Y74" s="125">
        <v>361</v>
      </c>
      <c r="Z74" s="125">
        <v>345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129</v>
      </c>
      <c r="Y75" s="125">
        <v>165</v>
      </c>
      <c r="Z75" s="125">
        <v>185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53</v>
      </c>
      <c r="Y76" s="125">
        <v>54</v>
      </c>
      <c r="Z76" s="125">
        <v>68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38</v>
      </c>
      <c r="Y77" s="125">
        <v>39</v>
      </c>
      <c r="Z77" s="125">
        <v>50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13</v>
      </c>
      <c r="Y78" s="125">
        <v>15</v>
      </c>
      <c r="Z78" s="125">
        <v>20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11</v>
      </c>
      <c r="Y79" s="125">
        <v>11</v>
      </c>
      <c r="Z79" s="125">
        <v>13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3730</v>
      </c>
      <c r="Y80" s="125">
        <v>3984</v>
      </c>
      <c r="Z80" s="125">
        <v>4139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Copper Coast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213</v>
      </c>
      <c r="Y83" s="125">
        <v>216</v>
      </c>
      <c r="Z83" s="125">
        <v>221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196</v>
      </c>
      <c r="Y84" s="125">
        <v>206</v>
      </c>
      <c r="Z84" s="125">
        <v>212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8,527</v>
      </c>
      <c r="D85" s="96">
        <f t="shared" ref="D85:D90" si="4">AD4</f>
        <v>5.232629890164131E-2</v>
      </c>
      <c r="E85" s="97">
        <f t="shared" ref="E85:E90" si="5">AD4</f>
        <v>5.232629890164131E-2</v>
      </c>
      <c r="F85" s="96">
        <f t="shared" ref="F85:F90" si="6">AF4</f>
        <v>0.18200720820626559</v>
      </c>
      <c r="G85" s="97">
        <f t="shared" ref="G85:G90" si="7">AF4</f>
        <v>0.18200720820626559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491</v>
      </c>
      <c r="Y85" s="125">
        <v>529</v>
      </c>
      <c r="Z85" s="125">
        <v>564</v>
      </c>
    </row>
    <row r="86" spans="1:32" ht="15" customHeight="1" x14ac:dyDescent="0.25">
      <c r="A86" s="98" t="s">
        <v>4</v>
      </c>
      <c r="B86" s="95"/>
      <c r="C86" s="109" t="str">
        <f t="shared" si="3"/>
        <v>4,389</v>
      </c>
      <c r="D86" s="96">
        <f t="shared" si="4"/>
        <v>6.5549890750182138E-2</v>
      </c>
      <c r="E86" s="97">
        <f t="shared" si="5"/>
        <v>6.5549890750182138E-2</v>
      </c>
      <c r="F86" s="96">
        <f t="shared" si="6"/>
        <v>0.17541510444563468</v>
      </c>
      <c r="G86" s="97">
        <f t="shared" si="7"/>
        <v>0.17541510444563468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147</v>
      </c>
      <c r="Y86" s="125">
        <v>135</v>
      </c>
      <c r="Z86" s="125">
        <v>158</v>
      </c>
    </row>
    <row r="87" spans="1:32" ht="15" customHeight="1" x14ac:dyDescent="0.25">
      <c r="A87" s="98" t="s">
        <v>5</v>
      </c>
      <c r="B87" s="95"/>
      <c r="C87" s="109" t="str">
        <f t="shared" si="3"/>
        <v>4,139</v>
      </c>
      <c r="D87" s="96">
        <f t="shared" si="4"/>
        <v>3.8905622489959768E-2</v>
      </c>
      <c r="E87" s="97">
        <f t="shared" si="5"/>
        <v>3.8905622489959768E-2</v>
      </c>
      <c r="F87" s="96">
        <f t="shared" si="6"/>
        <v>0.1890261419132433</v>
      </c>
      <c r="G87" s="97">
        <f t="shared" si="7"/>
        <v>0.1890261419132433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88</v>
      </c>
      <c r="Y87" s="125">
        <v>95</v>
      </c>
      <c r="Z87" s="125">
        <v>95</v>
      </c>
    </row>
    <row r="88" spans="1:32" ht="15" customHeight="1" x14ac:dyDescent="0.25">
      <c r="A88" s="95" t="s">
        <v>6</v>
      </c>
      <c r="B88" s="95"/>
      <c r="C88" s="109" t="str">
        <f t="shared" si="3"/>
        <v>6,405</v>
      </c>
      <c r="D88" s="96">
        <f t="shared" si="4"/>
        <v>5.1033803741384887E-2</v>
      </c>
      <c r="E88" s="97">
        <f t="shared" si="5"/>
        <v>5.1033803741384887E-2</v>
      </c>
      <c r="F88" s="96">
        <f t="shared" si="6"/>
        <v>0.19429423829945924</v>
      </c>
      <c r="G88" s="97">
        <f t="shared" si="7"/>
        <v>0.19429423829945924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177</v>
      </c>
      <c r="Y88" s="125">
        <v>197</v>
      </c>
      <c r="Z88" s="125">
        <v>207</v>
      </c>
    </row>
    <row r="89" spans="1:32" ht="15" customHeight="1" x14ac:dyDescent="0.25">
      <c r="A89" s="95" t="s">
        <v>104</v>
      </c>
      <c r="B89" s="95"/>
      <c r="C89" s="146" t="str">
        <f t="shared" si="3"/>
        <v>$36,008</v>
      </c>
      <c r="D89" s="96">
        <f t="shared" si="4"/>
        <v>2.4700088646553375E-2</v>
      </c>
      <c r="E89" s="97">
        <f t="shared" si="5"/>
        <v>2.4700088646553375E-2</v>
      </c>
      <c r="F89" s="96">
        <f t="shared" si="6"/>
        <v>0.16574397824397824</v>
      </c>
      <c r="G89" s="97">
        <f t="shared" si="7"/>
        <v>0.16574397824397824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361</v>
      </c>
      <c r="Y89" s="125">
        <v>377</v>
      </c>
      <c r="Z89" s="125">
        <v>418</v>
      </c>
    </row>
    <row r="90" spans="1:32" ht="15" customHeight="1" x14ac:dyDescent="0.25">
      <c r="A90" s="95" t="s">
        <v>7</v>
      </c>
      <c r="B90" s="95"/>
      <c r="C90" s="109" t="str">
        <f t="shared" si="3"/>
        <v>$291.9 mil</v>
      </c>
      <c r="D90" s="96">
        <f t="shared" si="4"/>
        <v>1.2188816972432903E-2</v>
      </c>
      <c r="E90" s="97">
        <f t="shared" si="5"/>
        <v>1.2188816972432903E-2</v>
      </c>
      <c r="F90" s="96">
        <f t="shared" si="6"/>
        <v>0.38029242448679712</v>
      </c>
      <c r="G90" s="97">
        <f t="shared" si="7"/>
        <v>0.38029242448679712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468</v>
      </c>
      <c r="Y90" s="125">
        <v>523</v>
      </c>
      <c r="Z90" s="125">
        <v>553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3011</v>
      </c>
      <c r="Y91" s="125">
        <v>3159</v>
      </c>
      <c r="Z91" s="125">
        <v>3332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132</v>
      </c>
      <c r="Y93" s="125">
        <v>155</v>
      </c>
      <c r="Z93" s="125">
        <v>172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442</v>
      </c>
      <c r="Y94" s="125">
        <v>457</v>
      </c>
      <c r="Z94" s="125">
        <v>488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89</v>
      </c>
      <c r="Y95" s="125">
        <v>92</v>
      </c>
      <c r="Z95" s="125">
        <v>95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499</v>
      </c>
      <c r="Y96" s="125">
        <v>541</v>
      </c>
      <c r="Z96" s="125">
        <v>579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375</v>
      </c>
      <c r="Y97" s="125">
        <v>424</v>
      </c>
      <c r="Z97" s="125">
        <v>443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344</v>
      </c>
      <c r="Y98" s="125">
        <v>359</v>
      </c>
      <c r="Z98" s="125">
        <v>400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30</v>
      </c>
      <c r="Y99" s="125">
        <v>26</v>
      </c>
      <c r="Z99" s="125">
        <v>28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185</v>
      </c>
      <c r="Y100" s="125">
        <v>226</v>
      </c>
      <c r="Z100" s="125">
        <v>226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2788</v>
      </c>
      <c r="Y101" s="125">
        <v>2935</v>
      </c>
      <c r="Z101" s="125">
        <v>3073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5305</v>
      </c>
      <c r="Y104" s="125">
        <v>5829</v>
      </c>
      <c r="Z104" s="125">
        <v>5994</v>
      </c>
      <c r="AB104" s="122" t="str">
        <f>TEXT(Z104,"###,###")</f>
        <v>5,994</v>
      </c>
      <c r="AD104" s="143">
        <f>Z104/($Z$4)*100</f>
        <v>70.294359094640555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1154</v>
      </c>
      <c r="Y105" s="125">
        <v>1258</v>
      </c>
      <c r="Z105" s="125">
        <v>1288</v>
      </c>
      <c r="AB105" s="122" t="str">
        <f>TEXT(Z105,"###,###")</f>
        <v>1,288</v>
      </c>
      <c r="AD105" s="143">
        <f>Z105/($Z$4)*100</f>
        <v>15.1049607130292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6459</v>
      </c>
      <c r="Y106" s="132">
        <v>7087</v>
      </c>
      <c r="Z106" s="132">
        <v>7282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1067</v>
      </c>
      <c r="Y108" s="125">
        <v>1249</v>
      </c>
      <c r="Z108" s="125">
        <v>1478</v>
      </c>
      <c r="AB108" s="122" t="str">
        <f>TEXT(Z108,"###,###")</f>
        <v>1,478</v>
      </c>
      <c r="AD108" s="143">
        <f>Z108/($Z$4)*100</f>
        <v>17.333176967280401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1327</v>
      </c>
      <c r="Y109" s="125">
        <v>1407</v>
      </c>
      <c r="Z109" s="125">
        <v>1359</v>
      </c>
      <c r="AB109" s="122" t="str">
        <f>TEXT(Z109,"###,###")</f>
        <v>1,359</v>
      </c>
      <c r="AD109" s="143">
        <f>Z109/($Z$4)*100</f>
        <v>15.937609944880968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1296</v>
      </c>
      <c r="Y110" s="125">
        <v>1507</v>
      </c>
      <c r="Z110" s="125">
        <v>1500</v>
      </c>
      <c r="AB110" s="122" t="str">
        <f>TEXT(Z110,"###,###")</f>
        <v>1,500</v>
      </c>
      <c r="AD110" s="143">
        <f>Z110/($Z$4)*100</f>
        <v>17.591180954614753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2773</v>
      </c>
      <c r="Y111" s="125">
        <v>2924</v>
      </c>
      <c r="Z111" s="125">
        <v>2952</v>
      </c>
      <c r="AB111" s="122" t="str">
        <f>TEXT(Z111,"###,###")</f>
        <v>2,952</v>
      </c>
      <c r="AD111" s="143">
        <f>Z111/($Z$4)*100</f>
        <v>34.619444118681834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7585</v>
      </c>
      <c r="Y112" s="125">
        <v>8103</v>
      </c>
      <c r="Z112" s="125">
        <v>8533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41.77</v>
      </c>
      <c r="U118" s="144">
        <v>40.32</v>
      </c>
      <c r="V118" s="144">
        <v>46.61</v>
      </c>
      <c r="W118" s="144">
        <v>43.63</v>
      </c>
      <c r="X118" s="144">
        <v>40.950000000000003</v>
      </c>
      <c r="Y118" s="144">
        <v>43.98</v>
      </c>
      <c r="Z118" s="144">
        <v>44.28</v>
      </c>
      <c r="AB118" s="122" t="str">
        <f>TEXT(Z118,"##.0")</f>
        <v>44.3</v>
      </c>
    </row>
    <row r="120" spans="19:32" x14ac:dyDescent="0.25">
      <c r="S120" s="115" t="s">
        <v>106</v>
      </c>
      <c r="T120" s="125">
        <v>4173</v>
      </c>
      <c r="U120" s="125">
        <v>4204</v>
      </c>
      <c r="V120" s="125">
        <v>4352</v>
      </c>
      <c r="W120" s="125">
        <v>4483</v>
      </c>
      <c r="X120" s="125">
        <v>4541</v>
      </c>
      <c r="Y120" s="125">
        <v>4816</v>
      </c>
      <c r="Z120" s="125">
        <v>4985</v>
      </c>
      <c r="AB120" s="122" t="str">
        <f>TEXT(Z120,"###,###")</f>
        <v>4,985</v>
      </c>
    </row>
    <row r="121" spans="19:32" x14ac:dyDescent="0.25">
      <c r="S121" s="115" t="s">
        <v>107</v>
      </c>
      <c r="T121" s="125">
        <v>752</v>
      </c>
      <c r="U121" s="125">
        <v>758</v>
      </c>
      <c r="V121" s="125">
        <v>787</v>
      </c>
      <c r="W121" s="125">
        <v>771</v>
      </c>
      <c r="X121" s="125">
        <v>846</v>
      </c>
      <c r="Y121" s="125">
        <v>825</v>
      </c>
      <c r="Z121" s="125">
        <v>936</v>
      </c>
      <c r="AB121" s="122" t="str">
        <f>TEXT(Z121,"###,###")</f>
        <v>936</v>
      </c>
    </row>
    <row r="122" spans="19:32" x14ac:dyDescent="0.25">
      <c r="S122" s="115" t="s">
        <v>108</v>
      </c>
      <c r="T122" s="125">
        <v>439</v>
      </c>
      <c r="U122" s="125">
        <v>438</v>
      </c>
      <c r="V122" s="125">
        <v>423</v>
      </c>
      <c r="W122" s="125">
        <v>404</v>
      </c>
      <c r="X122" s="125">
        <v>410</v>
      </c>
      <c r="Y122" s="125">
        <v>453</v>
      </c>
      <c r="Z122" s="125">
        <v>482</v>
      </c>
      <c r="AB122" s="122" t="str">
        <f>TEXT(Z122,"###,###")</f>
        <v>482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4612</v>
      </c>
      <c r="U124" s="125">
        <v>4642</v>
      </c>
      <c r="V124" s="125">
        <v>4775</v>
      </c>
      <c r="W124" s="125">
        <v>4887</v>
      </c>
      <c r="X124" s="125">
        <v>4951</v>
      </c>
      <c r="Y124" s="125">
        <v>5269</v>
      </c>
      <c r="Z124" s="125">
        <v>5467</v>
      </c>
      <c r="AB124" s="122" t="str">
        <f>TEXT(Z124,"###,###")</f>
        <v>5,467</v>
      </c>
      <c r="AD124" s="139">
        <f>Z124/$Z$7*100</f>
        <v>85.355191256830594</v>
      </c>
    </row>
    <row r="125" spans="19:32" x14ac:dyDescent="0.25">
      <c r="S125" s="115" t="s">
        <v>110</v>
      </c>
      <c r="T125" s="125">
        <v>1191</v>
      </c>
      <c r="U125" s="125">
        <v>1196</v>
      </c>
      <c r="V125" s="125">
        <v>1210</v>
      </c>
      <c r="W125" s="125">
        <v>1175</v>
      </c>
      <c r="X125" s="125">
        <v>1256</v>
      </c>
      <c r="Y125" s="125">
        <v>1278</v>
      </c>
      <c r="Z125" s="125">
        <v>1418</v>
      </c>
      <c r="AB125" s="122" t="str">
        <f>TEXT(Z125,"###,###")</f>
        <v>1,418</v>
      </c>
      <c r="AD125" s="139">
        <f>Z125/$Z$7*100</f>
        <v>22.138953942232632</v>
      </c>
    </row>
    <row r="127" spans="19:32" x14ac:dyDescent="0.25">
      <c r="S127" s="115" t="s">
        <v>111</v>
      </c>
      <c r="T127" s="125">
        <v>2797</v>
      </c>
      <c r="U127" s="125">
        <v>2820</v>
      </c>
      <c r="V127" s="125">
        <v>2905</v>
      </c>
      <c r="W127" s="125">
        <v>2949</v>
      </c>
      <c r="X127" s="125">
        <v>3012</v>
      </c>
      <c r="Y127" s="125">
        <v>3159</v>
      </c>
      <c r="Z127" s="125">
        <v>3329</v>
      </c>
      <c r="AB127" s="122" t="str">
        <f>TEXT(Z127,"###,###")</f>
        <v>3,329</v>
      </c>
      <c r="AD127" s="139">
        <f>Z127/$Z$7*100</f>
        <v>51.975019516003115</v>
      </c>
    </row>
    <row r="128" spans="19:32" x14ac:dyDescent="0.25">
      <c r="S128" s="115" t="s">
        <v>112</v>
      </c>
      <c r="T128" s="125">
        <v>2565</v>
      </c>
      <c r="U128" s="125">
        <v>2587</v>
      </c>
      <c r="V128" s="125">
        <v>2658</v>
      </c>
      <c r="W128" s="125">
        <v>2711</v>
      </c>
      <c r="X128" s="125">
        <v>2788</v>
      </c>
      <c r="Y128" s="125">
        <v>2935</v>
      </c>
      <c r="Z128" s="125">
        <v>3079</v>
      </c>
      <c r="AB128" s="122" t="str">
        <f>TEXT(Z128,"###,###")</f>
        <v>3,079</v>
      </c>
      <c r="AD128" s="139">
        <f>Z128/$Z$7*100</f>
        <v>48.071818891491027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55" id="{F53A9820-DD02-470D-B86A-06FEC957FEB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558" id="{030C7021-7E6D-448C-B9D2-B3D1F071CC5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561" id="{E223DE2D-A300-4EDF-AA90-C24F90C1C96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564" id="{52C3CDC2-6CD7-496E-9DF3-2E1550D953D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0EB05-C9D7-4692-8759-0EE5ADD9035F}">
  <sheetPr codeName="Sheet81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Elliston</v>
      </c>
      <c r="T1" s="113"/>
      <c r="U1" s="113"/>
      <c r="V1" s="113"/>
      <c r="W1" s="113"/>
      <c r="X1" s="113"/>
      <c r="Y1" s="114" t="str">
        <f>Y3</f>
        <v>10.17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133</v>
      </c>
      <c r="Y3" s="118" t="s">
        <v>219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10.17 Elliston,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395</v>
      </c>
      <c r="U4" s="121">
        <v>440</v>
      </c>
      <c r="V4" s="121">
        <v>501</v>
      </c>
      <c r="W4" s="121">
        <v>543</v>
      </c>
      <c r="X4" s="121">
        <v>582</v>
      </c>
      <c r="Y4" s="121">
        <v>751</v>
      </c>
      <c r="Z4" s="121">
        <v>924</v>
      </c>
      <c r="AB4" s="122" t="str">
        <f>TEXT(Z4,"###,###")</f>
        <v>924</v>
      </c>
      <c r="AD4" s="123">
        <f>Z4/Y4-1</f>
        <v>0.23035952063914777</v>
      </c>
      <c r="AF4" s="123">
        <f t="shared" ref="AF4:AF9" si="0">Z4/T4-1</f>
        <v>1.339240506329114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230</v>
      </c>
      <c r="U5" s="121">
        <v>228</v>
      </c>
      <c r="V5" s="121">
        <v>266</v>
      </c>
      <c r="W5" s="121">
        <v>291</v>
      </c>
      <c r="X5" s="121">
        <v>307</v>
      </c>
      <c r="Y5" s="121">
        <v>376</v>
      </c>
      <c r="Z5" s="121">
        <v>494</v>
      </c>
      <c r="AB5" s="122" t="str">
        <f>TEXT(Z5,"###,###")</f>
        <v>494</v>
      </c>
      <c r="AD5" s="123">
        <f t="shared" ref="AD5:AD9" si="1">Z5/Y5-1</f>
        <v>0.31382978723404253</v>
      </c>
      <c r="AF5" s="123">
        <f t="shared" si="0"/>
        <v>1.1478260869565218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171</v>
      </c>
      <c r="U6" s="121">
        <v>216</v>
      </c>
      <c r="V6" s="121">
        <v>237</v>
      </c>
      <c r="W6" s="121">
        <v>256</v>
      </c>
      <c r="X6" s="121">
        <v>274</v>
      </c>
      <c r="Y6" s="121">
        <v>375</v>
      </c>
      <c r="Z6" s="121">
        <v>427</v>
      </c>
      <c r="AB6" s="122" t="str">
        <f>TEXT(Z6,"###,###")</f>
        <v>427</v>
      </c>
      <c r="AD6" s="123">
        <f t="shared" si="1"/>
        <v>0.13866666666666672</v>
      </c>
      <c r="AF6" s="123">
        <f t="shared" si="0"/>
        <v>1.4970760233918128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255</v>
      </c>
      <c r="U7" s="121">
        <v>269</v>
      </c>
      <c r="V7" s="121">
        <v>309</v>
      </c>
      <c r="W7" s="121">
        <v>340</v>
      </c>
      <c r="X7" s="121">
        <v>358</v>
      </c>
      <c r="Y7" s="121">
        <v>434</v>
      </c>
      <c r="Z7" s="121">
        <v>572</v>
      </c>
      <c r="AB7" s="122" t="str">
        <f>TEXT(Z7,"###,###")</f>
        <v>572</v>
      </c>
      <c r="AD7" s="123">
        <f t="shared" si="1"/>
        <v>0.31797235023041481</v>
      </c>
      <c r="AF7" s="123">
        <f t="shared" si="0"/>
        <v>1.2431372549019608</v>
      </c>
    </row>
    <row r="8" spans="1:32" ht="17.25" customHeight="1" x14ac:dyDescent="0.25">
      <c r="A8" s="44" t="s">
        <v>13</v>
      </c>
      <c r="B8" s="45"/>
      <c r="C8" s="46"/>
      <c r="D8" s="47" t="str">
        <f>AB4</f>
        <v>924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572</v>
      </c>
      <c r="P8" s="48"/>
      <c r="S8" s="120" t="s">
        <v>88</v>
      </c>
      <c r="T8" s="121">
        <v>24346</v>
      </c>
      <c r="U8" s="121">
        <v>19544</v>
      </c>
      <c r="V8" s="121">
        <v>20419.97</v>
      </c>
      <c r="W8" s="121">
        <v>22082.5</v>
      </c>
      <c r="X8" s="121">
        <v>20823.330000000002</v>
      </c>
      <c r="Y8" s="121">
        <v>21836.57</v>
      </c>
      <c r="Z8" s="121">
        <v>22353.48</v>
      </c>
      <c r="AB8" s="122" t="str">
        <f>TEXT(Z8,"$###,###")</f>
        <v>$22,353</v>
      </c>
      <c r="AD8" s="123">
        <f t="shared" si="1"/>
        <v>2.367175797297838E-2</v>
      </c>
      <c r="AF8" s="123">
        <f t="shared" si="0"/>
        <v>-8.184178099071715E-2</v>
      </c>
    </row>
    <row r="9" spans="1:32" x14ac:dyDescent="0.25">
      <c r="A9" s="52" t="s">
        <v>15</v>
      </c>
      <c r="B9" s="53"/>
      <c r="C9" s="54"/>
      <c r="D9" s="55">
        <f>AD104</f>
        <v>55.086580086580085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53.146853146853147</v>
      </c>
      <c r="P9" s="56" t="s">
        <v>89</v>
      </c>
      <c r="S9" s="120" t="s">
        <v>7</v>
      </c>
      <c r="T9" s="121">
        <v>9998346</v>
      </c>
      <c r="U9" s="121">
        <v>9103405</v>
      </c>
      <c r="V9" s="121">
        <v>13058966</v>
      </c>
      <c r="W9" s="121">
        <v>14123443</v>
      </c>
      <c r="X9" s="121">
        <v>16464117</v>
      </c>
      <c r="Y9" s="121">
        <v>20118254</v>
      </c>
      <c r="Z9" s="121">
        <v>22533314</v>
      </c>
      <c r="AB9" s="122" t="str">
        <f>TEXT(Z9/1000000,"$#,###.0")&amp;" mil"</f>
        <v>$22.5 mil</v>
      </c>
      <c r="AD9" s="123">
        <f t="shared" si="1"/>
        <v>0.12004322045044269</v>
      </c>
      <c r="AF9" s="123">
        <f t="shared" si="0"/>
        <v>1.2537041626685053</v>
      </c>
    </row>
    <row r="10" spans="1:32" x14ac:dyDescent="0.25">
      <c r="A10" s="52" t="s">
        <v>18</v>
      </c>
      <c r="B10" s="53"/>
      <c r="C10" s="54"/>
      <c r="D10" s="55">
        <f>AD105</f>
        <v>17.424242424242426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46.67832167832168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68.531468531468533</v>
      </c>
      <c r="P11" s="56" t="s">
        <v>89</v>
      </c>
      <c r="S11" s="120" t="s">
        <v>30</v>
      </c>
      <c r="T11" s="125">
        <v>323</v>
      </c>
      <c r="U11" s="125">
        <v>356</v>
      </c>
      <c r="V11" s="125">
        <v>404</v>
      </c>
      <c r="W11" s="125">
        <v>427</v>
      </c>
      <c r="X11" s="125">
        <v>449</v>
      </c>
      <c r="Y11" s="125">
        <v>582</v>
      </c>
      <c r="Z11" s="125">
        <v>648</v>
      </c>
    </row>
    <row r="12" spans="1:32" ht="28.5" customHeight="1" x14ac:dyDescent="0.25">
      <c r="A12" s="52" t="s">
        <v>20</v>
      </c>
      <c r="B12" s="54"/>
      <c r="C12" s="54"/>
      <c r="D12" s="55">
        <f>AD108</f>
        <v>21.645021645021643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46.67832167832168</v>
      </c>
      <c r="P12" s="56" t="s">
        <v>89</v>
      </c>
      <c r="S12" s="120" t="s">
        <v>31</v>
      </c>
      <c r="T12" s="125">
        <v>75</v>
      </c>
      <c r="U12" s="125">
        <v>83</v>
      </c>
      <c r="V12" s="125">
        <v>100</v>
      </c>
      <c r="W12" s="125">
        <v>120</v>
      </c>
      <c r="X12" s="125">
        <v>138</v>
      </c>
      <c r="Y12" s="125">
        <v>169</v>
      </c>
      <c r="Z12" s="125">
        <v>268</v>
      </c>
    </row>
    <row r="13" spans="1:32" ht="15" customHeight="1" x14ac:dyDescent="0.25">
      <c r="A13" s="52" t="s">
        <v>21</v>
      </c>
      <c r="B13" s="54"/>
      <c r="C13" s="54"/>
      <c r="D13" s="55">
        <f>AD109</f>
        <v>19.588744588744589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44.9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10.064935064935066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20.779220779220779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215</v>
      </c>
      <c r="Z15" s="125">
        <v>272</v>
      </c>
      <c r="AB15" s="129">
        <f t="shared" ref="AB15:AB34" si="2">IF(Z15="np",0,Z15/$Z$34)</f>
        <v>0.2943722943722944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5</v>
      </c>
      <c r="Z16" s="125">
        <v>11</v>
      </c>
      <c r="AB16" s="129">
        <f t="shared" si="2"/>
        <v>1.1904761904761904E-2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14</v>
      </c>
      <c r="Z17" s="125">
        <v>35</v>
      </c>
      <c r="AB17" s="129">
        <f t="shared" si="2"/>
        <v>3.787878787878788E-2</v>
      </c>
    </row>
    <row r="18" spans="1:28" x14ac:dyDescent="0.25">
      <c r="A18" s="82" t="str">
        <f>$S$1&amp;" ("&amp;$T$2&amp;" to "&amp;$Z$2&amp;")"</f>
        <v>Elliston (2011-12 to 2017-18)</v>
      </c>
      <c r="B18" s="82"/>
      <c r="C18" s="82"/>
      <c r="D18" s="82"/>
      <c r="E18" s="82"/>
      <c r="F18" s="82"/>
      <c r="G18" s="82" t="str">
        <f>$S$1&amp;" ("&amp;$T$2&amp;" to "&amp;$Z$2&amp;")"</f>
        <v>Elliston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3</v>
      </c>
      <c r="Z18" s="125">
        <v>8</v>
      </c>
      <c r="AB18" s="129">
        <f t="shared" si="2"/>
        <v>8.658008658008658E-3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6</v>
      </c>
      <c r="Z19" s="125">
        <v>22</v>
      </c>
      <c r="AB19" s="129">
        <f t="shared" si="2"/>
        <v>2.3809523809523808E-2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0</v>
      </c>
      <c r="Z20" s="125">
        <v>9</v>
      </c>
      <c r="AB20" s="129">
        <f t="shared" si="2"/>
        <v>9.74025974025974E-3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35</v>
      </c>
      <c r="Z21" s="125">
        <v>53</v>
      </c>
      <c r="AB21" s="129">
        <f t="shared" si="2"/>
        <v>5.735930735930736E-2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54</v>
      </c>
      <c r="Z22" s="125">
        <v>37</v>
      </c>
      <c r="AB22" s="129">
        <f t="shared" si="2"/>
        <v>4.004329004329004E-2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31</v>
      </c>
      <c r="Z23" s="125">
        <v>44</v>
      </c>
      <c r="AB23" s="129">
        <f t="shared" si="2"/>
        <v>4.7619047619047616E-2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5</v>
      </c>
      <c r="Z24" s="125">
        <v>0</v>
      </c>
      <c r="AB24" s="129">
        <f t="shared" si="2"/>
        <v>0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3</v>
      </c>
      <c r="Z25" s="125">
        <v>12</v>
      </c>
      <c r="AB25" s="129">
        <f t="shared" si="2"/>
        <v>1.2987012987012988E-2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4</v>
      </c>
      <c r="Z26" s="125">
        <v>0</v>
      </c>
      <c r="AB26" s="129">
        <f t="shared" si="2"/>
        <v>0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11</v>
      </c>
      <c r="Z27" s="125">
        <v>16</v>
      </c>
      <c r="AB27" s="129">
        <f t="shared" si="2"/>
        <v>1.7316017316017316E-2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27</v>
      </c>
      <c r="Z28" s="125">
        <v>25</v>
      </c>
      <c r="AB28" s="129">
        <f t="shared" si="2"/>
        <v>2.7056277056277056E-2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49</v>
      </c>
      <c r="Z29" s="125">
        <v>47</v>
      </c>
      <c r="AB29" s="129">
        <f t="shared" si="2"/>
        <v>5.0865800865800864E-2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59</v>
      </c>
      <c r="Z30" s="125">
        <v>65</v>
      </c>
      <c r="AB30" s="129">
        <f t="shared" si="2"/>
        <v>7.0346320346320351E-2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39</v>
      </c>
      <c r="Z31" s="125">
        <v>66</v>
      </c>
      <c r="AB31" s="129">
        <f t="shared" si="2"/>
        <v>7.1428571428571425E-2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4</v>
      </c>
      <c r="Z32" s="125">
        <v>9</v>
      </c>
      <c r="AB32" s="129">
        <f t="shared" si="2"/>
        <v>9.74025974025974E-3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12</v>
      </c>
      <c r="Z33" s="125">
        <v>24</v>
      </c>
      <c r="AB33" s="129">
        <f t="shared" si="2"/>
        <v>2.5974025974025976E-2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751</v>
      </c>
      <c r="Z34" s="132">
        <v>924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15</v>
      </c>
      <c r="Y45" s="125">
        <v>8</v>
      </c>
      <c r="Z45" s="125">
        <v>9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25</v>
      </c>
      <c r="Y46" s="125">
        <v>35</v>
      </c>
      <c r="Z46" s="125">
        <v>35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33</v>
      </c>
      <c r="Y47" s="125">
        <v>25</v>
      </c>
      <c r="Z47" s="125">
        <v>32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35</v>
      </c>
      <c r="Y48" s="125">
        <v>46</v>
      </c>
      <c r="Z48" s="125">
        <v>47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Elliston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22</v>
      </c>
      <c r="Y49" s="125">
        <v>38</v>
      </c>
      <c r="Z49" s="125">
        <v>34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30</v>
      </c>
      <c r="Y50" s="125">
        <v>22</v>
      </c>
      <c r="Z50" s="125">
        <v>36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26</v>
      </c>
      <c r="Y51" s="125">
        <v>30</v>
      </c>
      <c r="Z51" s="125">
        <v>34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29</v>
      </c>
      <c r="Y52" s="125">
        <v>35</v>
      </c>
      <c r="Z52" s="125">
        <v>47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19</v>
      </c>
      <c r="Y53" s="125">
        <v>37</v>
      </c>
      <c r="Z53" s="125">
        <v>60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33</v>
      </c>
      <c r="Y54" s="125">
        <v>39</v>
      </c>
      <c r="Z54" s="125">
        <v>51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28</v>
      </c>
      <c r="Y55" s="125">
        <v>44</v>
      </c>
      <c r="Z55" s="125">
        <v>57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3</v>
      </c>
      <c r="Y56" s="125">
        <v>7</v>
      </c>
      <c r="Z56" s="125">
        <v>22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0</v>
      </c>
      <c r="Y57" s="125">
        <v>0</v>
      </c>
      <c r="Z57" s="125">
        <v>7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3</v>
      </c>
      <c r="Y58" s="125">
        <v>5</v>
      </c>
      <c r="Z58" s="125">
        <v>8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0</v>
      </c>
      <c r="Y59" s="125">
        <v>0</v>
      </c>
      <c r="Z59" s="125">
        <v>0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307</v>
      </c>
      <c r="Y61" s="125">
        <v>376</v>
      </c>
      <c r="Z61" s="125">
        <v>492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3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Elliston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5</v>
      </c>
      <c r="Y64" s="125">
        <v>19</v>
      </c>
      <c r="Z64" s="125">
        <v>13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19</v>
      </c>
      <c r="Y65" s="125">
        <v>16</v>
      </c>
      <c r="Z65" s="125">
        <v>42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37</v>
      </c>
      <c r="Y66" s="125">
        <v>62</v>
      </c>
      <c r="Z66" s="125">
        <v>27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34</v>
      </c>
      <c r="Y67" s="125">
        <v>41</v>
      </c>
      <c r="Z67" s="125">
        <v>36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21</v>
      </c>
      <c r="Y68" s="125">
        <v>24</v>
      </c>
      <c r="Z68" s="125">
        <v>42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15</v>
      </c>
      <c r="Y69" s="125">
        <v>26</v>
      </c>
      <c r="Z69" s="125">
        <v>25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20</v>
      </c>
      <c r="Y70" s="125">
        <v>30</v>
      </c>
      <c r="Z70" s="125">
        <v>27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34</v>
      </c>
      <c r="Y71" s="125">
        <v>38</v>
      </c>
      <c r="Z71" s="125">
        <v>45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36</v>
      </c>
      <c r="Y72" s="125">
        <v>37</v>
      </c>
      <c r="Z72" s="125">
        <v>35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29</v>
      </c>
      <c r="Y73" s="125">
        <v>37</v>
      </c>
      <c r="Z73" s="125">
        <v>62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19</v>
      </c>
      <c r="Y74" s="125">
        <v>31</v>
      </c>
      <c r="Z74" s="125">
        <v>43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4</v>
      </c>
      <c r="Y75" s="125">
        <v>12</v>
      </c>
      <c r="Z75" s="125">
        <v>12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0</v>
      </c>
      <c r="Y76" s="125">
        <v>0</v>
      </c>
      <c r="Z76" s="125">
        <v>3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0</v>
      </c>
      <c r="Y77" s="125">
        <v>0</v>
      </c>
      <c r="Z77" s="125">
        <v>0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0</v>
      </c>
      <c r="Y78" s="125">
        <v>0</v>
      </c>
      <c r="Z78" s="125">
        <v>0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0</v>
      </c>
      <c r="Z79" s="125">
        <v>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274</v>
      </c>
      <c r="Y80" s="125">
        <v>375</v>
      </c>
      <c r="Z80" s="125">
        <v>431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Elliston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10</v>
      </c>
      <c r="Y83" s="125">
        <v>14</v>
      </c>
      <c r="Z83" s="125">
        <v>23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11</v>
      </c>
      <c r="Y84" s="125">
        <v>12</v>
      </c>
      <c r="Z84" s="125">
        <v>13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924</v>
      </c>
      <c r="D85" s="96">
        <f t="shared" ref="D85:D90" si="4">AD4</f>
        <v>0.23035952063914777</v>
      </c>
      <c r="E85" s="97">
        <f t="shared" ref="E85:E90" si="5">AD4</f>
        <v>0.23035952063914777</v>
      </c>
      <c r="F85" s="96">
        <f t="shared" ref="F85:F90" si="6">AF4</f>
        <v>1.339240506329114</v>
      </c>
      <c r="G85" s="97">
        <f t="shared" ref="G85:G90" si="7">AF4</f>
        <v>1.339240506329114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20</v>
      </c>
      <c r="Y85" s="125">
        <v>21</v>
      </c>
      <c r="Z85" s="125">
        <v>30</v>
      </c>
    </row>
    <row r="86" spans="1:32" ht="15" customHeight="1" x14ac:dyDescent="0.25">
      <c r="A86" s="98" t="s">
        <v>4</v>
      </c>
      <c r="B86" s="95"/>
      <c r="C86" s="109" t="str">
        <f t="shared" si="3"/>
        <v>494</v>
      </c>
      <c r="D86" s="96">
        <f t="shared" si="4"/>
        <v>0.31382978723404253</v>
      </c>
      <c r="E86" s="97">
        <f t="shared" si="5"/>
        <v>0.31382978723404253</v>
      </c>
      <c r="F86" s="96">
        <f t="shared" si="6"/>
        <v>1.1478260869565218</v>
      </c>
      <c r="G86" s="97">
        <f t="shared" si="7"/>
        <v>1.1478260869565218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4</v>
      </c>
      <c r="Y86" s="125">
        <v>6</v>
      </c>
      <c r="Z86" s="125">
        <v>6</v>
      </c>
    </row>
    <row r="87" spans="1:32" ht="15" customHeight="1" x14ac:dyDescent="0.25">
      <c r="A87" s="98" t="s">
        <v>5</v>
      </c>
      <c r="B87" s="95"/>
      <c r="C87" s="109" t="str">
        <f t="shared" si="3"/>
        <v>427</v>
      </c>
      <c r="D87" s="96">
        <f t="shared" si="4"/>
        <v>0.13866666666666672</v>
      </c>
      <c r="E87" s="97">
        <f t="shared" si="5"/>
        <v>0.13866666666666672</v>
      </c>
      <c r="F87" s="96">
        <f t="shared" si="6"/>
        <v>1.4970760233918128</v>
      </c>
      <c r="G87" s="97">
        <f t="shared" si="7"/>
        <v>1.4970760233918128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0</v>
      </c>
      <c r="Y87" s="125">
        <v>5</v>
      </c>
      <c r="Z87" s="125">
        <v>3</v>
      </c>
    </row>
    <row r="88" spans="1:32" ht="15" customHeight="1" x14ac:dyDescent="0.25">
      <c r="A88" s="95" t="s">
        <v>6</v>
      </c>
      <c r="B88" s="95"/>
      <c r="C88" s="109" t="str">
        <f t="shared" si="3"/>
        <v>572</v>
      </c>
      <c r="D88" s="96">
        <f t="shared" si="4"/>
        <v>0.31797235023041481</v>
      </c>
      <c r="E88" s="97">
        <f t="shared" si="5"/>
        <v>0.31797235023041481</v>
      </c>
      <c r="F88" s="96">
        <f t="shared" si="6"/>
        <v>1.2431372549019608</v>
      </c>
      <c r="G88" s="97">
        <f t="shared" si="7"/>
        <v>1.2431372549019608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0</v>
      </c>
      <c r="Y88" s="125">
        <v>3</v>
      </c>
      <c r="Z88" s="125">
        <v>4</v>
      </c>
    </row>
    <row r="89" spans="1:32" ht="15" customHeight="1" x14ac:dyDescent="0.25">
      <c r="A89" s="95" t="s">
        <v>104</v>
      </c>
      <c r="B89" s="95"/>
      <c r="C89" s="146" t="str">
        <f t="shared" si="3"/>
        <v>$22,353</v>
      </c>
      <c r="D89" s="96">
        <f t="shared" si="4"/>
        <v>2.367175797297838E-2</v>
      </c>
      <c r="E89" s="97">
        <f t="shared" si="5"/>
        <v>2.367175797297838E-2</v>
      </c>
      <c r="F89" s="96">
        <f t="shared" si="6"/>
        <v>-8.184178099071715E-2</v>
      </c>
      <c r="G89" s="97">
        <f t="shared" si="7"/>
        <v>-8.184178099071715E-2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4</v>
      </c>
      <c r="Y89" s="125">
        <v>16</v>
      </c>
      <c r="Z89" s="125">
        <v>14</v>
      </c>
    </row>
    <row r="90" spans="1:32" ht="15" customHeight="1" x14ac:dyDescent="0.25">
      <c r="A90" s="95" t="s">
        <v>7</v>
      </c>
      <c r="B90" s="95"/>
      <c r="C90" s="109" t="str">
        <f t="shared" si="3"/>
        <v>$22.5 mil</v>
      </c>
      <c r="D90" s="96">
        <f t="shared" si="4"/>
        <v>0.12004322045044269</v>
      </c>
      <c r="E90" s="97">
        <f t="shared" si="5"/>
        <v>0.12004322045044269</v>
      </c>
      <c r="F90" s="96">
        <f t="shared" si="6"/>
        <v>1.2537041626685053</v>
      </c>
      <c r="G90" s="97">
        <f t="shared" si="7"/>
        <v>1.2537041626685053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44</v>
      </c>
      <c r="Y90" s="125">
        <v>60</v>
      </c>
      <c r="Z90" s="125">
        <v>73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190</v>
      </c>
      <c r="Y91" s="125">
        <v>220</v>
      </c>
      <c r="Z91" s="125">
        <v>302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7</v>
      </c>
      <c r="Y93" s="125">
        <v>6</v>
      </c>
      <c r="Z93" s="125">
        <v>6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27</v>
      </c>
      <c r="Y94" s="125">
        <v>38</v>
      </c>
      <c r="Z94" s="125">
        <v>53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1</v>
      </c>
      <c r="Y95" s="125">
        <v>4</v>
      </c>
      <c r="Z95" s="125">
        <v>6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18</v>
      </c>
      <c r="Y96" s="125">
        <v>22</v>
      </c>
      <c r="Z96" s="125">
        <v>32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23</v>
      </c>
      <c r="Y97" s="125">
        <v>35</v>
      </c>
      <c r="Z97" s="125">
        <v>23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10</v>
      </c>
      <c r="Y98" s="125">
        <v>12</v>
      </c>
      <c r="Z98" s="125">
        <v>16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0</v>
      </c>
      <c r="Y99" s="125">
        <v>5</v>
      </c>
      <c r="Z99" s="125">
        <v>6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16</v>
      </c>
      <c r="Y100" s="125">
        <v>28</v>
      </c>
      <c r="Z100" s="125">
        <v>32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173</v>
      </c>
      <c r="Y101" s="125">
        <v>214</v>
      </c>
      <c r="Z101" s="125">
        <v>269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333</v>
      </c>
      <c r="Y104" s="125">
        <v>451</v>
      </c>
      <c r="Z104" s="125">
        <v>509</v>
      </c>
      <c r="AB104" s="122" t="str">
        <f>TEXT(Z104,"###,###")</f>
        <v>509</v>
      </c>
      <c r="AD104" s="143">
        <f>Z104/($Z$4)*100</f>
        <v>55.086580086580085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113</v>
      </c>
      <c r="Y105" s="125">
        <v>139</v>
      </c>
      <c r="Z105" s="125">
        <v>161</v>
      </c>
      <c r="AB105" s="122" t="str">
        <f>TEXT(Z105,"###,###")</f>
        <v>161</v>
      </c>
      <c r="AD105" s="143">
        <f>Z105/($Z$4)*100</f>
        <v>17.424242424242426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446</v>
      </c>
      <c r="Y106" s="132">
        <v>590</v>
      </c>
      <c r="Z106" s="132">
        <v>670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130</v>
      </c>
      <c r="Y108" s="125">
        <v>186</v>
      </c>
      <c r="Z108" s="125">
        <v>200</v>
      </c>
      <c r="AB108" s="122" t="str">
        <f>TEXT(Z108,"###,###")</f>
        <v>200</v>
      </c>
      <c r="AD108" s="143">
        <f>Z108/($Z$4)*100</f>
        <v>21.645021645021643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135</v>
      </c>
      <c r="Y109" s="125">
        <v>186</v>
      </c>
      <c r="Z109" s="125">
        <v>181</v>
      </c>
      <c r="AB109" s="122" t="str">
        <f>TEXT(Z109,"###,###")</f>
        <v>181</v>
      </c>
      <c r="AD109" s="143">
        <f>Z109/($Z$4)*100</f>
        <v>19.588744588744589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40</v>
      </c>
      <c r="Y110" s="125">
        <v>48</v>
      </c>
      <c r="Z110" s="125">
        <v>93</v>
      </c>
      <c r="AB110" s="122" t="str">
        <f>TEXT(Z110,"###,###")</f>
        <v>93</v>
      </c>
      <c r="AD110" s="143">
        <f>Z110/($Z$4)*100</f>
        <v>10.064935064935066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136</v>
      </c>
      <c r="Y111" s="125">
        <v>170</v>
      </c>
      <c r="Z111" s="125">
        <v>192</v>
      </c>
      <c r="AB111" s="122" t="str">
        <f>TEXT(Z111,"###,###")</f>
        <v>192</v>
      </c>
      <c r="AD111" s="143">
        <f>Z111/($Z$4)*100</f>
        <v>20.779220779220779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586</v>
      </c>
      <c r="Y112" s="125">
        <v>751</v>
      </c>
      <c r="Z112" s="125">
        <v>924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41.05</v>
      </c>
      <c r="U118" s="144">
        <v>43.23</v>
      </c>
      <c r="V118" s="144">
        <v>44.64</v>
      </c>
      <c r="W118" s="144">
        <v>40.799999999999997</v>
      </c>
      <c r="X118" s="144">
        <v>41.81</v>
      </c>
      <c r="Y118" s="144">
        <v>43.27</v>
      </c>
      <c r="Z118" s="144">
        <v>44.88</v>
      </c>
      <c r="AB118" s="122" t="str">
        <f>TEXT(Z118,"##.0")</f>
        <v>44.9</v>
      </c>
    </row>
    <row r="120" spans="19:32" x14ac:dyDescent="0.25">
      <c r="S120" s="115" t="s">
        <v>106</v>
      </c>
      <c r="T120" s="125">
        <v>186</v>
      </c>
      <c r="U120" s="125">
        <v>186</v>
      </c>
      <c r="V120" s="125">
        <v>209</v>
      </c>
      <c r="W120" s="125">
        <v>217</v>
      </c>
      <c r="X120" s="125">
        <v>223</v>
      </c>
      <c r="Y120" s="125">
        <v>265</v>
      </c>
      <c r="Z120" s="125">
        <v>298</v>
      </c>
      <c r="AB120" s="122" t="str">
        <f>TEXT(Z120,"###,###")</f>
        <v>298</v>
      </c>
    </row>
    <row r="121" spans="19:32" x14ac:dyDescent="0.25">
      <c r="S121" s="115" t="s">
        <v>107</v>
      </c>
      <c r="T121" s="125">
        <v>36</v>
      </c>
      <c r="U121" s="125">
        <v>46</v>
      </c>
      <c r="V121" s="125">
        <v>61</v>
      </c>
      <c r="W121" s="125">
        <v>74</v>
      </c>
      <c r="X121" s="125">
        <v>85</v>
      </c>
      <c r="Y121" s="125">
        <v>100</v>
      </c>
      <c r="Z121" s="125">
        <v>173</v>
      </c>
      <c r="AB121" s="122" t="str">
        <f>TEXT(Z121,"###,###")</f>
        <v>173</v>
      </c>
    </row>
    <row r="122" spans="19:32" x14ac:dyDescent="0.25">
      <c r="S122" s="115" t="s">
        <v>108</v>
      </c>
      <c r="T122" s="125">
        <v>34</v>
      </c>
      <c r="U122" s="125">
        <v>35</v>
      </c>
      <c r="V122" s="125">
        <v>39</v>
      </c>
      <c r="W122" s="125">
        <v>44</v>
      </c>
      <c r="X122" s="125">
        <v>53</v>
      </c>
      <c r="Y122" s="125">
        <v>69</v>
      </c>
      <c r="Z122" s="125">
        <v>94</v>
      </c>
      <c r="AB122" s="122" t="str">
        <f>TEXT(Z122,"###,###")</f>
        <v>94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220</v>
      </c>
      <c r="U124" s="125">
        <v>221</v>
      </c>
      <c r="V124" s="125">
        <v>248</v>
      </c>
      <c r="W124" s="125">
        <v>261</v>
      </c>
      <c r="X124" s="125">
        <v>276</v>
      </c>
      <c r="Y124" s="125">
        <v>334</v>
      </c>
      <c r="Z124" s="125">
        <v>392</v>
      </c>
      <c r="AB124" s="122" t="str">
        <f>TEXT(Z124,"###,###")</f>
        <v>392</v>
      </c>
      <c r="AD124" s="139">
        <f>Z124/$Z$7*100</f>
        <v>68.531468531468533</v>
      </c>
    </row>
    <row r="125" spans="19:32" x14ac:dyDescent="0.25">
      <c r="S125" s="115" t="s">
        <v>110</v>
      </c>
      <c r="T125" s="125">
        <v>70</v>
      </c>
      <c r="U125" s="125">
        <v>81</v>
      </c>
      <c r="V125" s="125">
        <v>100</v>
      </c>
      <c r="W125" s="125">
        <v>118</v>
      </c>
      <c r="X125" s="125">
        <v>138</v>
      </c>
      <c r="Y125" s="125">
        <v>169</v>
      </c>
      <c r="Z125" s="125">
        <v>267</v>
      </c>
      <c r="AB125" s="122" t="str">
        <f>TEXT(Z125,"###,###")</f>
        <v>267</v>
      </c>
      <c r="AD125" s="139">
        <f>Z125/$Z$7*100</f>
        <v>46.67832167832168</v>
      </c>
    </row>
    <row r="127" spans="19:32" x14ac:dyDescent="0.25">
      <c r="S127" s="115" t="s">
        <v>111</v>
      </c>
      <c r="T127" s="125">
        <v>146</v>
      </c>
      <c r="U127" s="125">
        <v>141</v>
      </c>
      <c r="V127" s="125">
        <v>165</v>
      </c>
      <c r="W127" s="125">
        <v>181</v>
      </c>
      <c r="X127" s="125">
        <v>185</v>
      </c>
      <c r="Y127" s="125">
        <v>220</v>
      </c>
      <c r="Z127" s="125">
        <v>304</v>
      </c>
      <c r="AB127" s="122" t="str">
        <f>TEXT(Z127,"###,###")</f>
        <v>304</v>
      </c>
      <c r="AD127" s="139">
        <f>Z127/$Z$7*100</f>
        <v>53.146853146853147</v>
      </c>
    </row>
    <row r="128" spans="19:32" x14ac:dyDescent="0.25">
      <c r="S128" s="115" t="s">
        <v>112</v>
      </c>
      <c r="T128" s="125">
        <v>108</v>
      </c>
      <c r="U128" s="125">
        <v>124</v>
      </c>
      <c r="V128" s="125">
        <v>144</v>
      </c>
      <c r="W128" s="125">
        <v>158</v>
      </c>
      <c r="X128" s="125">
        <v>169</v>
      </c>
      <c r="Y128" s="125">
        <v>214</v>
      </c>
      <c r="Z128" s="125">
        <v>267</v>
      </c>
      <c r="AB128" s="122" t="str">
        <f>TEXT(Z128,"###,###")</f>
        <v>267</v>
      </c>
      <c r="AD128" s="139">
        <f>Z128/$Z$7*100</f>
        <v>46.67832167832168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45" id="{E839B30E-D3B9-4B45-8BB2-4E09970EC1D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548" id="{4A4E6080-1318-45A6-9B64-E012808C2E8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551" id="{015E5BB2-0E97-4EC5-89BC-52721BDC2BC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554" id="{CFCF0B73-5D46-4A4A-BCED-5DEBB0B2469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64AD15-4F00-4C03-9EA7-4F498BD32BF2}">
  <sheetPr codeName="Sheet82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Flinders Ranges</v>
      </c>
      <c r="T1" s="113"/>
      <c r="U1" s="113"/>
      <c r="V1" s="113"/>
      <c r="W1" s="113"/>
      <c r="X1" s="113"/>
      <c r="Y1" s="114" t="str">
        <f>Y3</f>
        <v>10.18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134</v>
      </c>
      <c r="Y3" s="118" t="s">
        <v>220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10.18 Flinders Ranges,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1077</v>
      </c>
      <c r="U4" s="121">
        <v>1140</v>
      </c>
      <c r="V4" s="121">
        <v>1139</v>
      </c>
      <c r="W4" s="121">
        <v>1099</v>
      </c>
      <c r="X4" s="121">
        <v>1089</v>
      </c>
      <c r="Y4" s="121">
        <v>1117</v>
      </c>
      <c r="Z4" s="121">
        <v>1406</v>
      </c>
      <c r="AB4" s="122" t="str">
        <f>TEXT(Z4,"###,###")</f>
        <v>1,406</v>
      </c>
      <c r="AD4" s="123">
        <f>Z4/Y4-1</f>
        <v>0.25872873769024163</v>
      </c>
      <c r="AF4" s="123">
        <f t="shared" ref="AF4:AF9" si="0">Z4/T4-1</f>
        <v>0.30547818012999062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578</v>
      </c>
      <c r="U5" s="121">
        <v>596</v>
      </c>
      <c r="V5" s="121">
        <v>596</v>
      </c>
      <c r="W5" s="121">
        <v>589</v>
      </c>
      <c r="X5" s="121">
        <v>590</v>
      </c>
      <c r="Y5" s="121">
        <v>587</v>
      </c>
      <c r="Z5" s="121">
        <v>739</v>
      </c>
      <c r="AB5" s="122" t="str">
        <f>TEXT(Z5,"###,###")</f>
        <v>739</v>
      </c>
      <c r="AD5" s="123">
        <f t="shared" ref="AD5:AD9" si="1">Z5/Y5-1</f>
        <v>0.25894378194207834</v>
      </c>
      <c r="AF5" s="123">
        <f t="shared" si="0"/>
        <v>0.2785467128027681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498</v>
      </c>
      <c r="U6" s="121">
        <v>547</v>
      </c>
      <c r="V6" s="121">
        <v>547</v>
      </c>
      <c r="W6" s="121">
        <v>509</v>
      </c>
      <c r="X6" s="121">
        <v>501</v>
      </c>
      <c r="Y6" s="121">
        <v>530</v>
      </c>
      <c r="Z6" s="121">
        <v>669</v>
      </c>
      <c r="AB6" s="122" t="str">
        <f>TEXT(Z6,"###,###")</f>
        <v>669</v>
      </c>
      <c r="AD6" s="123">
        <f t="shared" si="1"/>
        <v>0.26226415094339628</v>
      </c>
      <c r="AF6" s="123">
        <f t="shared" si="0"/>
        <v>0.34337349397590367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713</v>
      </c>
      <c r="U7" s="121">
        <v>757</v>
      </c>
      <c r="V7" s="121">
        <v>744</v>
      </c>
      <c r="W7" s="121">
        <v>732</v>
      </c>
      <c r="X7" s="121">
        <v>714</v>
      </c>
      <c r="Y7" s="121">
        <v>746</v>
      </c>
      <c r="Z7" s="121">
        <v>905</v>
      </c>
      <c r="AB7" s="122" t="str">
        <f>TEXT(Z7,"###,###")</f>
        <v>905</v>
      </c>
      <c r="AD7" s="123">
        <f t="shared" si="1"/>
        <v>0.21313672922252014</v>
      </c>
      <c r="AF7" s="123">
        <f t="shared" si="0"/>
        <v>0.26928471248246844</v>
      </c>
    </row>
    <row r="8" spans="1:32" ht="17.25" customHeight="1" x14ac:dyDescent="0.25">
      <c r="A8" s="44" t="s">
        <v>13</v>
      </c>
      <c r="B8" s="45"/>
      <c r="C8" s="46"/>
      <c r="D8" s="47" t="str">
        <f>AB4</f>
        <v>1,406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905</v>
      </c>
      <c r="P8" s="48"/>
      <c r="S8" s="120" t="s">
        <v>88</v>
      </c>
      <c r="T8" s="121">
        <v>35169.629999999997</v>
      </c>
      <c r="U8" s="121">
        <v>35482</v>
      </c>
      <c r="V8" s="121">
        <v>37626</v>
      </c>
      <c r="W8" s="121">
        <v>38477</v>
      </c>
      <c r="X8" s="121">
        <v>41928</v>
      </c>
      <c r="Y8" s="121">
        <v>41634.89</v>
      </c>
      <c r="Z8" s="121">
        <v>37210.620000000003</v>
      </c>
      <c r="AB8" s="122" t="str">
        <f>TEXT(Z8,"$###,###")</f>
        <v>$37,211</v>
      </c>
      <c r="AD8" s="123">
        <f t="shared" si="1"/>
        <v>-0.10626352081151158</v>
      </c>
      <c r="AF8" s="123">
        <f t="shared" si="0"/>
        <v>5.8032740179524422E-2</v>
      </c>
    </row>
    <row r="9" spans="1:32" x14ac:dyDescent="0.25">
      <c r="A9" s="52" t="s">
        <v>15</v>
      </c>
      <c r="B9" s="53"/>
      <c r="C9" s="54"/>
      <c r="D9" s="55">
        <f>AD104</f>
        <v>62.802275960170697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51.712707182320436</v>
      </c>
      <c r="P9" s="56" t="s">
        <v>89</v>
      </c>
      <c r="S9" s="120" t="s">
        <v>7</v>
      </c>
      <c r="T9" s="121">
        <v>35000445</v>
      </c>
      <c r="U9" s="121">
        <v>38693651</v>
      </c>
      <c r="V9" s="121">
        <v>38421050</v>
      </c>
      <c r="W9" s="121">
        <v>37946278</v>
      </c>
      <c r="X9" s="121">
        <v>39468132</v>
      </c>
      <c r="Y9" s="121">
        <v>39721659</v>
      </c>
      <c r="Z9" s="121">
        <v>47749346</v>
      </c>
      <c r="AB9" s="122" t="str">
        <f>TEXT(Z9/1000000,"$#,###.0")&amp;" mil"</f>
        <v>$47.7 mil</v>
      </c>
      <c r="AD9" s="123">
        <f t="shared" si="1"/>
        <v>0.20209848234183769</v>
      </c>
      <c r="AF9" s="123">
        <f t="shared" si="0"/>
        <v>0.3642496831111719</v>
      </c>
    </row>
    <row r="10" spans="1:32" x14ac:dyDescent="0.25">
      <c r="A10" s="52" t="s">
        <v>18</v>
      </c>
      <c r="B10" s="53"/>
      <c r="C10" s="54"/>
      <c r="D10" s="55">
        <f>AD105</f>
        <v>20.483641536273115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48.287292817679557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88.839779005524861</v>
      </c>
      <c r="P11" s="56" t="s">
        <v>89</v>
      </c>
      <c r="S11" s="120" t="s">
        <v>30</v>
      </c>
      <c r="T11" s="125">
        <v>935</v>
      </c>
      <c r="U11" s="125">
        <v>986</v>
      </c>
      <c r="V11" s="125">
        <v>987</v>
      </c>
      <c r="W11" s="125">
        <v>937</v>
      </c>
      <c r="X11" s="125">
        <v>938</v>
      </c>
      <c r="Y11" s="125">
        <v>957</v>
      </c>
      <c r="Z11" s="125">
        <v>1192</v>
      </c>
    </row>
    <row r="12" spans="1:32" ht="28.5" customHeight="1" x14ac:dyDescent="0.25">
      <c r="A12" s="52" t="s">
        <v>20</v>
      </c>
      <c r="B12" s="54"/>
      <c r="C12" s="54"/>
      <c r="D12" s="55">
        <f>AD108</f>
        <v>20.128022759601709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23.535911602209943</v>
      </c>
      <c r="P12" s="56" t="s">
        <v>89</v>
      </c>
      <c r="S12" s="120" t="s">
        <v>31</v>
      </c>
      <c r="T12" s="125">
        <v>145</v>
      </c>
      <c r="U12" s="125">
        <v>154</v>
      </c>
      <c r="V12" s="125">
        <v>154</v>
      </c>
      <c r="W12" s="125">
        <v>163</v>
      </c>
      <c r="X12" s="125">
        <v>152</v>
      </c>
      <c r="Y12" s="125">
        <v>160</v>
      </c>
      <c r="Z12" s="125">
        <v>213</v>
      </c>
    </row>
    <row r="13" spans="1:32" ht="15" customHeight="1" x14ac:dyDescent="0.25">
      <c r="A13" s="52" t="s">
        <v>21</v>
      </c>
      <c r="B13" s="54"/>
      <c r="C13" s="54"/>
      <c r="D13" s="55">
        <f>AD109</f>
        <v>15.007112375533428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44.9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16.358463726884779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31.436699857752487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111</v>
      </c>
      <c r="Z15" s="125">
        <v>167</v>
      </c>
      <c r="AB15" s="129">
        <f t="shared" ref="AB15:AB34" si="2">IF(Z15="np",0,Z15/$Z$34)</f>
        <v>0.11894586894586895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42</v>
      </c>
      <c r="Z16" s="125">
        <v>43</v>
      </c>
      <c r="AB16" s="129">
        <f t="shared" si="2"/>
        <v>3.0626780626780627E-2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19</v>
      </c>
      <c r="Z17" s="125">
        <v>35</v>
      </c>
      <c r="AB17" s="129">
        <f t="shared" si="2"/>
        <v>2.4928774928774929E-2</v>
      </c>
    </row>
    <row r="18" spans="1:28" x14ac:dyDescent="0.25">
      <c r="A18" s="82" t="str">
        <f>$S$1&amp;" ("&amp;$T$2&amp;" to "&amp;$Z$2&amp;")"</f>
        <v>Flinders Ranges (2011-12 to 2017-18)</v>
      </c>
      <c r="B18" s="82"/>
      <c r="C18" s="82"/>
      <c r="D18" s="82"/>
      <c r="E18" s="82"/>
      <c r="F18" s="82"/>
      <c r="G18" s="82" t="str">
        <f>$S$1&amp;" ("&amp;$T$2&amp;" to "&amp;$Z$2&amp;")"</f>
        <v>Flinders Ranges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12</v>
      </c>
      <c r="Z18" s="125">
        <v>10</v>
      </c>
      <c r="AB18" s="129">
        <f t="shared" si="2"/>
        <v>7.1225071225071226E-3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69</v>
      </c>
      <c r="Z19" s="125">
        <v>91</v>
      </c>
      <c r="AB19" s="129">
        <f t="shared" si="2"/>
        <v>6.4814814814814811E-2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18</v>
      </c>
      <c r="Z20" s="125">
        <v>23</v>
      </c>
      <c r="AB20" s="129">
        <f t="shared" si="2"/>
        <v>1.6381766381766381E-2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87</v>
      </c>
      <c r="Z21" s="125">
        <v>104</v>
      </c>
      <c r="AB21" s="129">
        <f t="shared" si="2"/>
        <v>7.407407407407407E-2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91</v>
      </c>
      <c r="Z22" s="125">
        <v>131</v>
      </c>
      <c r="AB22" s="129">
        <f t="shared" si="2"/>
        <v>9.3304843304843302E-2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45</v>
      </c>
      <c r="Z23" s="125">
        <v>64</v>
      </c>
      <c r="AB23" s="129">
        <f t="shared" si="2"/>
        <v>4.5584045584045586E-2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0</v>
      </c>
      <c r="Z24" s="125">
        <v>13</v>
      </c>
      <c r="AB24" s="129">
        <f t="shared" si="2"/>
        <v>9.2592592592592587E-3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27</v>
      </c>
      <c r="Z25" s="125">
        <v>36</v>
      </c>
      <c r="AB25" s="129">
        <f t="shared" si="2"/>
        <v>2.564102564102564E-2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6</v>
      </c>
      <c r="Z26" s="125">
        <v>14</v>
      </c>
      <c r="AB26" s="129">
        <f t="shared" si="2"/>
        <v>9.9715099715099714E-3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16</v>
      </c>
      <c r="Z27" s="125">
        <v>25</v>
      </c>
      <c r="AB27" s="129">
        <f t="shared" si="2"/>
        <v>1.7806267806267807E-2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97</v>
      </c>
      <c r="Z28" s="125">
        <v>121</v>
      </c>
      <c r="AB28" s="129">
        <f t="shared" si="2"/>
        <v>8.6182336182336186E-2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106</v>
      </c>
      <c r="Z29" s="125">
        <v>108</v>
      </c>
      <c r="AB29" s="129">
        <f t="shared" si="2"/>
        <v>7.6923076923076927E-2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83</v>
      </c>
      <c r="Z30" s="125">
        <v>85</v>
      </c>
      <c r="AB30" s="129">
        <f t="shared" si="2"/>
        <v>6.0541310541310539E-2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112</v>
      </c>
      <c r="Z31" s="125">
        <v>137</v>
      </c>
      <c r="AB31" s="129">
        <f t="shared" si="2"/>
        <v>9.7578347578347574E-2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6</v>
      </c>
      <c r="Z32" s="125">
        <v>6</v>
      </c>
      <c r="AB32" s="129">
        <f t="shared" si="2"/>
        <v>4.2735042735042739E-3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32</v>
      </c>
      <c r="Z33" s="125">
        <v>43</v>
      </c>
      <c r="AB33" s="129">
        <f t="shared" si="2"/>
        <v>3.0626780626780627E-2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1117</v>
      </c>
      <c r="Z34" s="132">
        <v>1404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10</v>
      </c>
      <c r="Y45" s="125">
        <v>12</v>
      </c>
      <c r="Z45" s="125">
        <v>19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36</v>
      </c>
      <c r="Y46" s="125">
        <v>21</v>
      </c>
      <c r="Z46" s="125">
        <v>35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79</v>
      </c>
      <c r="Y47" s="125">
        <v>67</v>
      </c>
      <c r="Z47" s="125">
        <v>60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67</v>
      </c>
      <c r="Y48" s="125">
        <v>70</v>
      </c>
      <c r="Z48" s="125">
        <v>79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Flinders Ranges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39</v>
      </c>
      <c r="Y49" s="125">
        <v>41</v>
      </c>
      <c r="Z49" s="125">
        <v>63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46</v>
      </c>
      <c r="Y50" s="125">
        <v>51</v>
      </c>
      <c r="Z50" s="125">
        <v>46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45</v>
      </c>
      <c r="Y51" s="125">
        <v>35</v>
      </c>
      <c r="Z51" s="125">
        <v>61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50</v>
      </c>
      <c r="Y52" s="125">
        <v>71</v>
      </c>
      <c r="Z52" s="125">
        <v>65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79</v>
      </c>
      <c r="Y53" s="125">
        <v>70</v>
      </c>
      <c r="Z53" s="125">
        <v>68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54</v>
      </c>
      <c r="Y54" s="125">
        <v>56</v>
      </c>
      <c r="Z54" s="125">
        <v>68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52</v>
      </c>
      <c r="Y55" s="125">
        <v>55</v>
      </c>
      <c r="Z55" s="125">
        <v>90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28</v>
      </c>
      <c r="Y56" s="125">
        <v>30</v>
      </c>
      <c r="Z56" s="125">
        <v>46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3</v>
      </c>
      <c r="Y57" s="125">
        <v>10</v>
      </c>
      <c r="Z57" s="125">
        <v>9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0</v>
      </c>
      <c r="Y58" s="125">
        <v>4</v>
      </c>
      <c r="Z58" s="125">
        <v>7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0</v>
      </c>
      <c r="Y59" s="125">
        <v>4</v>
      </c>
      <c r="Z59" s="125">
        <v>0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589</v>
      </c>
      <c r="Y61" s="125">
        <v>587</v>
      </c>
      <c r="Z61" s="125">
        <v>739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Flinders Ranges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18</v>
      </c>
      <c r="Y64" s="125">
        <v>17</v>
      </c>
      <c r="Z64" s="125">
        <v>23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40</v>
      </c>
      <c r="Y65" s="125">
        <v>29</v>
      </c>
      <c r="Z65" s="125">
        <v>21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44</v>
      </c>
      <c r="Y66" s="125">
        <v>52</v>
      </c>
      <c r="Z66" s="125">
        <v>78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52</v>
      </c>
      <c r="Y67" s="125">
        <v>43</v>
      </c>
      <c r="Z67" s="125">
        <v>58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27</v>
      </c>
      <c r="Y68" s="125">
        <v>30</v>
      </c>
      <c r="Z68" s="125">
        <v>44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36</v>
      </c>
      <c r="Y69" s="125">
        <v>39</v>
      </c>
      <c r="Z69" s="125">
        <v>47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54</v>
      </c>
      <c r="Y70" s="125">
        <v>47</v>
      </c>
      <c r="Z70" s="125">
        <v>53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60</v>
      </c>
      <c r="Y71" s="125">
        <v>69</v>
      </c>
      <c r="Z71" s="125">
        <v>67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51</v>
      </c>
      <c r="Y72" s="125">
        <v>58</v>
      </c>
      <c r="Z72" s="125">
        <v>68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55</v>
      </c>
      <c r="Y73" s="125">
        <v>62</v>
      </c>
      <c r="Z73" s="125">
        <v>81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40</v>
      </c>
      <c r="Y74" s="125">
        <v>39</v>
      </c>
      <c r="Z74" s="125">
        <v>48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11</v>
      </c>
      <c r="Y75" s="125">
        <v>33</v>
      </c>
      <c r="Z75" s="125">
        <v>37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8</v>
      </c>
      <c r="Y76" s="125">
        <v>4</v>
      </c>
      <c r="Z76" s="125">
        <v>20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0</v>
      </c>
      <c r="Y77" s="125">
        <v>4</v>
      </c>
      <c r="Z77" s="125">
        <v>0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0</v>
      </c>
      <c r="Y78" s="125">
        <v>0</v>
      </c>
      <c r="Z78" s="125">
        <v>0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0</v>
      </c>
      <c r="Z79" s="125">
        <v>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501</v>
      </c>
      <c r="Y80" s="125">
        <v>530</v>
      </c>
      <c r="Z80" s="125">
        <v>668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Flinders Ranges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19</v>
      </c>
      <c r="Y83" s="125">
        <v>25</v>
      </c>
      <c r="Z83" s="125">
        <v>28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21</v>
      </c>
      <c r="Y84" s="125">
        <v>21</v>
      </c>
      <c r="Z84" s="125">
        <v>26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1,406</v>
      </c>
      <c r="D85" s="96">
        <f t="shared" ref="D85:D90" si="4">AD4</f>
        <v>0.25872873769024163</v>
      </c>
      <c r="E85" s="97">
        <f t="shared" ref="E85:E90" si="5">AD4</f>
        <v>0.25872873769024163</v>
      </c>
      <c r="F85" s="96">
        <f t="shared" ref="F85:F90" si="6">AF4</f>
        <v>0.30547818012999062</v>
      </c>
      <c r="G85" s="97">
        <f t="shared" ref="G85:G90" si="7">AF4</f>
        <v>0.30547818012999062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94</v>
      </c>
      <c r="Y85" s="125">
        <v>81</v>
      </c>
      <c r="Z85" s="125">
        <v>96</v>
      </c>
    </row>
    <row r="86" spans="1:32" ht="15" customHeight="1" x14ac:dyDescent="0.25">
      <c r="A86" s="98" t="s">
        <v>4</v>
      </c>
      <c r="B86" s="95"/>
      <c r="C86" s="109" t="str">
        <f t="shared" si="3"/>
        <v>739</v>
      </c>
      <c r="D86" s="96">
        <f t="shared" si="4"/>
        <v>0.25894378194207834</v>
      </c>
      <c r="E86" s="97">
        <f t="shared" si="5"/>
        <v>0.25894378194207834</v>
      </c>
      <c r="F86" s="96">
        <f t="shared" si="6"/>
        <v>0.2785467128027681</v>
      </c>
      <c r="G86" s="97">
        <f t="shared" si="7"/>
        <v>0.2785467128027681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18</v>
      </c>
      <c r="Y86" s="125">
        <v>13</v>
      </c>
      <c r="Z86" s="125">
        <v>28</v>
      </c>
    </row>
    <row r="87" spans="1:32" ht="15" customHeight="1" x14ac:dyDescent="0.25">
      <c r="A87" s="98" t="s">
        <v>5</v>
      </c>
      <c r="B87" s="95"/>
      <c r="C87" s="109" t="str">
        <f t="shared" si="3"/>
        <v>669</v>
      </c>
      <c r="D87" s="96">
        <f t="shared" si="4"/>
        <v>0.26226415094339628</v>
      </c>
      <c r="E87" s="97">
        <f t="shared" si="5"/>
        <v>0.26226415094339628</v>
      </c>
      <c r="F87" s="96">
        <f t="shared" si="6"/>
        <v>0.34337349397590367</v>
      </c>
      <c r="G87" s="97">
        <f t="shared" si="7"/>
        <v>0.34337349397590367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8</v>
      </c>
      <c r="Y87" s="125">
        <v>11</v>
      </c>
      <c r="Z87" s="125">
        <v>10</v>
      </c>
    </row>
    <row r="88" spans="1:32" ht="15" customHeight="1" x14ac:dyDescent="0.25">
      <c r="A88" s="95" t="s">
        <v>6</v>
      </c>
      <c r="B88" s="95"/>
      <c r="C88" s="109" t="str">
        <f t="shared" si="3"/>
        <v>905</v>
      </c>
      <c r="D88" s="96">
        <f t="shared" si="4"/>
        <v>0.21313672922252014</v>
      </c>
      <c r="E88" s="97">
        <f t="shared" si="5"/>
        <v>0.21313672922252014</v>
      </c>
      <c r="F88" s="96">
        <f t="shared" si="6"/>
        <v>0.26928471248246844</v>
      </c>
      <c r="G88" s="97">
        <f t="shared" si="7"/>
        <v>0.26928471248246844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9</v>
      </c>
      <c r="Y88" s="125">
        <v>12</v>
      </c>
      <c r="Z88" s="125">
        <v>16</v>
      </c>
    </row>
    <row r="89" spans="1:32" ht="15" customHeight="1" x14ac:dyDescent="0.25">
      <c r="A89" s="95" t="s">
        <v>104</v>
      </c>
      <c r="B89" s="95"/>
      <c r="C89" s="146" t="str">
        <f t="shared" si="3"/>
        <v>$37,211</v>
      </c>
      <c r="D89" s="96">
        <f t="shared" si="4"/>
        <v>-0.10626352081151158</v>
      </c>
      <c r="E89" s="97">
        <f t="shared" si="5"/>
        <v>-0.10626352081151158</v>
      </c>
      <c r="F89" s="96">
        <f t="shared" si="6"/>
        <v>5.8032740179524422E-2</v>
      </c>
      <c r="G89" s="97">
        <f t="shared" si="7"/>
        <v>5.8032740179524422E-2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51</v>
      </c>
      <c r="Y89" s="125">
        <v>61</v>
      </c>
      <c r="Z89" s="125">
        <v>77</v>
      </c>
    </row>
    <row r="90" spans="1:32" ht="15" customHeight="1" x14ac:dyDescent="0.25">
      <c r="A90" s="95" t="s">
        <v>7</v>
      </c>
      <c r="B90" s="95"/>
      <c r="C90" s="109" t="str">
        <f t="shared" si="3"/>
        <v>$47.7 mil</v>
      </c>
      <c r="D90" s="96">
        <f t="shared" si="4"/>
        <v>0.20209848234183769</v>
      </c>
      <c r="E90" s="97">
        <f t="shared" si="5"/>
        <v>0.20209848234183769</v>
      </c>
      <c r="F90" s="96">
        <f t="shared" si="6"/>
        <v>0.3642496831111719</v>
      </c>
      <c r="G90" s="97">
        <f t="shared" si="7"/>
        <v>0.3642496831111719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61</v>
      </c>
      <c r="Y90" s="125">
        <v>67</v>
      </c>
      <c r="Z90" s="125">
        <v>73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359</v>
      </c>
      <c r="Y91" s="125">
        <v>375</v>
      </c>
      <c r="Z91" s="125">
        <v>472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11</v>
      </c>
      <c r="Y93" s="125">
        <v>14</v>
      </c>
      <c r="Z93" s="125">
        <v>19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71</v>
      </c>
      <c r="Y94" s="125">
        <v>73</v>
      </c>
      <c r="Z94" s="125">
        <v>82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21</v>
      </c>
      <c r="Y95" s="125">
        <v>16</v>
      </c>
      <c r="Z95" s="125">
        <v>18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65</v>
      </c>
      <c r="Y96" s="125">
        <v>65</v>
      </c>
      <c r="Z96" s="125">
        <v>83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47</v>
      </c>
      <c r="Y97" s="125">
        <v>55</v>
      </c>
      <c r="Z97" s="125">
        <v>60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32</v>
      </c>
      <c r="Y98" s="125">
        <v>32</v>
      </c>
      <c r="Z98" s="125">
        <v>31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5</v>
      </c>
      <c r="Y99" s="125">
        <v>3</v>
      </c>
      <c r="Z99" s="125">
        <v>2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41</v>
      </c>
      <c r="Y100" s="125">
        <v>44</v>
      </c>
      <c r="Z100" s="125">
        <v>54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351</v>
      </c>
      <c r="Y101" s="125">
        <v>371</v>
      </c>
      <c r="Z101" s="125">
        <v>434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683</v>
      </c>
      <c r="Y104" s="125">
        <v>697</v>
      </c>
      <c r="Z104" s="125">
        <v>883</v>
      </c>
      <c r="AB104" s="122" t="str">
        <f>TEXT(Z104,"###,###")</f>
        <v>883</v>
      </c>
      <c r="AD104" s="143">
        <f>Z104/($Z$4)*100</f>
        <v>62.802275960170697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254</v>
      </c>
      <c r="Y105" s="125">
        <v>280</v>
      </c>
      <c r="Z105" s="125">
        <v>288</v>
      </c>
      <c r="AB105" s="122" t="str">
        <f>TEXT(Z105,"###,###")</f>
        <v>288</v>
      </c>
      <c r="AD105" s="143">
        <f>Z105/($Z$4)*100</f>
        <v>20.483641536273115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937</v>
      </c>
      <c r="Y106" s="132">
        <v>977</v>
      </c>
      <c r="Z106" s="132">
        <v>1171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170</v>
      </c>
      <c r="Y108" s="125">
        <v>193</v>
      </c>
      <c r="Z108" s="125">
        <v>283</v>
      </c>
      <c r="AB108" s="122" t="str">
        <f>TEXT(Z108,"###,###")</f>
        <v>283</v>
      </c>
      <c r="AD108" s="143">
        <f>Z108/($Z$4)*100</f>
        <v>20.128022759601709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181</v>
      </c>
      <c r="Y109" s="125">
        <v>159</v>
      </c>
      <c r="Z109" s="125">
        <v>211</v>
      </c>
      <c r="AB109" s="122" t="str">
        <f>TEXT(Z109,"###,###")</f>
        <v>211</v>
      </c>
      <c r="AD109" s="143">
        <f>Z109/($Z$4)*100</f>
        <v>15.007112375533428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188</v>
      </c>
      <c r="Y110" s="125">
        <v>209</v>
      </c>
      <c r="Z110" s="125">
        <v>230</v>
      </c>
      <c r="AB110" s="122" t="str">
        <f>TEXT(Z110,"###,###")</f>
        <v>230</v>
      </c>
      <c r="AD110" s="143">
        <f>Z110/($Z$4)*100</f>
        <v>16.358463726884779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401</v>
      </c>
      <c r="Y111" s="125">
        <v>416</v>
      </c>
      <c r="Z111" s="125">
        <v>442</v>
      </c>
      <c r="AB111" s="122" t="str">
        <f>TEXT(Z111,"###,###")</f>
        <v>442</v>
      </c>
      <c r="AD111" s="143">
        <f>Z111/($Z$4)*100</f>
        <v>31.436699857752487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1094</v>
      </c>
      <c r="Y112" s="125">
        <v>1117</v>
      </c>
      <c r="Z112" s="125">
        <v>1402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41.52</v>
      </c>
      <c r="U118" s="144">
        <v>39.49</v>
      </c>
      <c r="V118" s="144">
        <v>45.97</v>
      </c>
      <c r="W118" s="144">
        <v>43.92</v>
      </c>
      <c r="X118" s="144">
        <v>42.96</v>
      </c>
      <c r="Y118" s="144">
        <v>44.32</v>
      </c>
      <c r="Z118" s="144">
        <v>44.92</v>
      </c>
      <c r="AB118" s="122" t="str">
        <f>TEXT(Z118,"##.0")</f>
        <v>44.9</v>
      </c>
    </row>
    <row r="120" spans="19:32" x14ac:dyDescent="0.25">
      <c r="S120" s="115" t="s">
        <v>106</v>
      </c>
      <c r="T120" s="125">
        <v>571</v>
      </c>
      <c r="U120" s="125">
        <v>602</v>
      </c>
      <c r="V120" s="125">
        <v>590</v>
      </c>
      <c r="W120" s="125">
        <v>569</v>
      </c>
      <c r="X120" s="125">
        <v>562</v>
      </c>
      <c r="Y120" s="125">
        <v>586</v>
      </c>
      <c r="Z120" s="125">
        <v>691</v>
      </c>
      <c r="AB120" s="122" t="str">
        <f>TEXT(Z120,"###,###")</f>
        <v>691</v>
      </c>
    </row>
    <row r="121" spans="19:32" x14ac:dyDescent="0.25">
      <c r="S121" s="115" t="s">
        <v>107</v>
      </c>
      <c r="T121" s="125">
        <v>57</v>
      </c>
      <c r="U121" s="125">
        <v>59</v>
      </c>
      <c r="V121" s="125">
        <v>55</v>
      </c>
      <c r="W121" s="125">
        <v>72</v>
      </c>
      <c r="X121" s="125">
        <v>60</v>
      </c>
      <c r="Y121" s="125">
        <v>64</v>
      </c>
      <c r="Z121" s="125">
        <v>100</v>
      </c>
      <c r="AB121" s="122" t="str">
        <f>TEXT(Z121,"###,###")</f>
        <v>100</v>
      </c>
    </row>
    <row r="122" spans="19:32" x14ac:dyDescent="0.25">
      <c r="S122" s="115" t="s">
        <v>108</v>
      </c>
      <c r="T122" s="125">
        <v>84</v>
      </c>
      <c r="U122" s="125">
        <v>97</v>
      </c>
      <c r="V122" s="125">
        <v>98</v>
      </c>
      <c r="W122" s="125">
        <v>100</v>
      </c>
      <c r="X122" s="125">
        <v>94</v>
      </c>
      <c r="Y122" s="125">
        <v>96</v>
      </c>
      <c r="Z122" s="125">
        <v>113</v>
      </c>
      <c r="AB122" s="122" t="str">
        <f>TEXT(Z122,"###,###")</f>
        <v>113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655</v>
      </c>
      <c r="U124" s="125">
        <v>699</v>
      </c>
      <c r="V124" s="125">
        <v>688</v>
      </c>
      <c r="W124" s="125">
        <v>669</v>
      </c>
      <c r="X124" s="125">
        <v>656</v>
      </c>
      <c r="Y124" s="125">
        <v>682</v>
      </c>
      <c r="Z124" s="125">
        <v>804</v>
      </c>
      <c r="AB124" s="122" t="str">
        <f>TEXT(Z124,"###,###")</f>
        <v>804</v>
      </c>
      <c r="AD124" s="139">
        <f>Z124/$Z$7*100</f>
        <v>88.839779005524861</v>
      </c>
    </row>
    <row r="125" spans="19:32" x14ac:dyDescent="0.25">
      <c r="S125" s="115" t="s">
        <v>110</v>
      </c>
      <c r="T125" s="125">
        <v>141</v>
      </c>
      <c r="U125" s="125">
        <v>156</v>
      </c>
      <c r="V125" s="125">
        <v>153</v>
      </c>
      <c r="W125" s="125">
        <v>172</v>
      </c>
      <c r="X125" s="125">
        <v>154</v>
      </c>
      <c r="Y125" s="125">
        <v>160</v>
      </c>
      <c r="Z125" s="125">
        <v>213</v>
      </c>
      <c r="AB125" s="122" t="str">
        <f>TEXT(Z125,"###,###")</f>
        <v>213</v>
      </c>
      <c r="AD125" s="139">
        <f>Z125/$Z$7*100</f>
        <v>23.535911602209943</v>
      </c>
    </row>
    <row r="127" spans="19:32" x14ac:dyDescent="0.25">
      <c r="S127" s="115" t="s">
        <v>111</v>
      </c>
      <c r="T127" s="125">
        <v>377</v>
      </c>
      <c r="U127" s="125">
        <v>392</v>
      </c>
      <c r="V127" s="125">
        <v>388</v>
      </c>
      <c r="W127" s="125">
        <v>380</v>
      </c>
      <c r="X127" s="125">
        <v>361</v>
      </c>
      <c r="Y127" s="125">
        <v>375</v>
      </c>
      <c r="Z127" s="125">
        <v>468</v>
      </c>
      <c r="AB127" s="122" t="str">
        <f>TEXT(Z127,"###,###")</f>
        <v>468</v>
      </c>
      <c r="AD127" s="139">
        <f>Z127/$Z$7*100</f>
        <v>51.712707182320436</v>
      </c>
    </row>
    <row r="128" spans="19:32" x14ac:dyDescent="0.25">
      <c r="S128" s="115" t="s">
        <v>112</v>
      </c>
      <c r="T128" s="125">
        <v>343</v>
      </c>
      <c r="U128" s="125">
        <v>364</v>
      </c>
      <c r="V128" s="125">
        <v>353</v>
      </c>
      <c r="W128" s="125">
        <v>351</v>
      </c>
      <c r="X128" s="125">
        <v>356</v>
      </c>
      <c r="Y128" s="125">
        <v>371</v>
      </c>
      <c r="Z128" s="125">
        <v>437</v>
      </c>
      <c r="AB128" s="122" t="str">
        <f>TEXT(Z128,"###,###")</f>
        <v>437</v>
      </c>
      <c r="AD128" s="139">
        <f>Z128/$Z$7*100</f>
        <v>48.287292817679557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35" id="{00BF7441-6BA1-499C-8AA5-7C7F7E51045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538" id="{7038C38F-DBC5-4E0B-B75E-0DFC3683EC7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541" id="{8CD296C1-6205-4B0C-A3B6-EE9004B0176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544" id="{69043957-7CEE-4266-B8E7-363F4B6282E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1DD95-A1D8-464D-9647-91081067662F}">
  <sheetPr codeName="Sheet65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Adelaide</v>
      </c>
      <c r="T1" s="113"/>
      <c r="U1" s="113"/>
      <c r="V1" s="113"/>
      <c r="W1" s="113"/>
      <c r="X1" s="113"/>
      <c r="Y1" s="114" t="str">
        <f>Y3</f>
        <v>10.1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117</v>
      </c>
      <c r="Y3" s="118" t="s">
        <v>204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10.1 Adelaide,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17084</v>
      </c>
      <c r="U4" s="121">
        <v>17261</v>
      </c>
      <c r="V4" s="121">
        <v>17217</v>
      </c>
      <c r="W4" s="121">
        <v>16806</v>
      </c>
      <c r="X4" s="121">
        <v>16688</v>
      </c>
      <c r="Y4" s="121">
        <v>16981</v>
      </c>
      <c r="Z4" s="121">
        <v>18657</v>
      </c>
      <c r="AB4" s="122" t="str">
        <f>TEXT(Z4,"###,###")</f>
        <v>18,657</v>
      </c>
      <c r="AD4" s="123">
        <f>Z4/Y4-1</f>
        <v>9.8698545433131057E-2</v>
      </c>
      <c r="AF4" s="123">
        <f t="shared" ref="AF4:AF9" si="0">Z4/T4-1</f>
        <v>9.2074455630999807E-2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9006</v>
      </c>
      <c r="U5" s="121">
        <v>9214</v>
      </c>
      <c r="V5" s="121">
        <v>9122</v>
      </c>
      <c r="W5" s="121">
        <v>8895</v>
      </c>
      <c r="X5" s="121">
        <v>8782</v>
      </c>
      <c r="Y5" s="121">
        <v>8858</v>
      </c>
      <c r="Z5" s="121">
        <v>9868</v>
      </c>
      <c r="AB5" s="122" t="str">
        <f>TEXT(Z5,"###,###")</f>
        <v>9,868</v>
      </c>
      <c r="AD5" s="123">
        <f t="shared" ref="AD5:AD9" si="1">Z5/Y5-1</f>
        <v>0.11402122375253998</v>
      </c>
      <c r="AF5" s="123">
        <f t="shared" si="0"/>
        <v>9.5713968465467536E-2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8077</v>
      </c>
      <c r="U6" s="121">
        <v>8045</v>
      </c>
      <c r="V6" s="121">
        <v>8094</v>
      </c>
      <c r="W6" s="121">
        <v>7910</v>
      </c>
      <c r="X6" s="121">
        <v>7906</v>
      </c>
      <c r="Y6" s="121">
        <v>8123</v>
      </c>
      <c r="Z6" s="121">
        <v>8783</v>
      </c>
      <c r="AB6" s="122" t="str">
        <f>TEXT(Z6,"###,###")</f>
        <v>8,783</v>
      </c>
      <c r="AD6" s="123">
        <f t="shared" si="1"/>
        <v>8.1250769420164959E-2</v>
      </c>
      <c r="AF6" s="123">
        <f t="shared" si="0"/>
        <v>8.7408691345796763E-2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11683</v>
      </c>
      <c r="U7" s="121">
        <v>11759</v>
      </c>
      <c r="V7" s="121">
        <v>11821</v>
      </c>
      <c r="W7" s="121">
        <v>11694</v>
      </c>
      <c r="X7" s="121">
        <v>11639</v>
      </c>
      <c r="Y7" s="121">
        <v>11746</v>
      </c>
      <c r="Z7" s="121">
        <v>12894</v>
      </c>
      <c r="AB7" s="122" t="str">
        <f>TEXT(Z7,"###,###")</f>
        <v>12,894</v>
      </c>
      <c r="AD7" s="123">
        <f t="shared" si="1"/>
        <v>9.7735399284862856E-2</v>
      </c>
      <c r="AF7" s="123">
        <f t="shared" si="0"/>
        <v>0.10365488316357108</v>
      </c>
    </row>
    <row r="8" spans="1:32" ht="17.25" customHeight="1" x14ac:dyDescent="0.25">
      <c r="A8" s="44" t="s">
        <v>13</v>
      </c>
      <c r="B8" s="45"/>
      <c r="C8" s="46"/>
      <c r="D8" s="47" t="str">
        <f>AB4</f>
        <v>18,657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12,894</v>
      </c>
      <c r="P8" s="48"/>
      <c r="S8" s="120" t="s">
        <v>88</v>
      </c>
      <c r="T8" s="121">
        <v>32940</v>
      </c>
      <c r="U8" s="121">
        <v>34864.5</v>
      </c>
      <c r="V8" s="121">
        <v>33318.769999999997</v>
      </c>
      <c r="W8" s="121">
        <v>35100</v>
      </c>
      <c r="X8" s="121">
        <v>37703.79</v>
      </c>
      <c r="Y8" s="121">
        <v>37632.03</v>
      </c>
      <c r="Z8" s="121">
        <v>38703.5</v>
      </c>
      <c r="AB8" s="122" t="str">
        <f>TEXT(Z8,"$###,###")</f>
        <v>$38,704</v>
      </c>
      <c r="AD8" s="123">
        <f t="shared" si="1"/>
        <v>2.8472288101385912E-2</v>
      </c>
      <c r="AF8" s="123">
        <f t="shared" si="0"/>
        <v>0.17496964177292051</v>
      </c>
    </row>
    <row r="9" spans="1:32" x14ac:dyDescent="0.25">
      <c r="A9" s="52" t="s">
        <v>15</v>
      </c>
      <c r="B9" s="53"/>
      <c r="C9" s="54"/>
      <c r="D9" s="55">
        <f>AD104</f>
        <v>71.469153668864237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53.226306809368694</v>
      </c>
      <c r="P9" s="56" t="s">
        <v>89</v>
      </c>
      <c r="S9" s="120" t="s">
        <v>7</v>
      </c>
      <c r="T9" s="121">
        <v>647229796</v>
      </c>
      <c r="U9" s="121">
        <v>670916564</v>
      </c>
      <c r="V9" s="121">
        <v>675039746</v>
      </c>
      <c r="W9" s="121">
        <v>689368221</v>
      </c>
      <c r="X9" s="121">
        <v>714436810</v>
      </c>
      <c r="Y9" s="121">
        <v>725037870</v>
      </c>
      <c r="Z9" s="121">
        <v>799062444</v>
      </c>
      <c r="AB9" s="122" t="str">
        <f>TEXT(Z9/1000000,"$#,###.0")&amp;" mil"</f>
        <v>$799.1 mil</v>
      </c>
      <c r="AD9" s="123">
        <f t="shared" si="1"/>
        <v>0.10209752767810598</v>
      </c>
      <c r="AF9" s="123">
        <f t="shared" si="0"/>
        <v>0.23458847064574884</v>
      </c>
    </row>
    <row r="10" spans="1:32" x14ac:dyDescent="0.25">
      <c r="A10" s="52" t="s">
        <v>18</v>
      </c>
      <c r="B10" s="53"/>
      <c r="C10" s="54"/>
      <c r="D10" s="55">
        <f>AD105</f>
        <v>20.105054403173071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46.758182100201644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92.042810609585857</v>
      </c>
      <c r="P11" s="56" t="s">
        <v>89</v>
      </c>
      <c r="S11" s="120" t="s">
        <v>30</v>
      </c>
      <c r="T11" s="125">
        <v>15312</v>
      </c>
      <c r="U11" s="125">
        <v>15490</v>
      </c>
      <c r="V11" s="125">
        <v>15526</v>
      </c>
      <c r="W11" s="125">
        <v>15181</v>
      </c>
      <c r="X11" s="125">
        <v>14814</v>
      </c>
      <c r="Y11" s="125">
        <v>15007</v>
      </c>
      <c r="Z11" s="125">
        <v>16597</v>
      </c>
    </row>
    <row r="12" spans="1:32" ht="28.5" customHeight="1" x14ac:dyDescent="0.25">
      <c r="A12" s="52" t="s">
        <v>20</v>
      </c>
      <c r="B12" s="54"/>
      <c r="C12" s="54"/>
      <c r="D12" s="55">
        <f>AD108</f>
        <v>17.982526665594683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15.991934232976579</v>
      </c>
      <c r="P12" s="56" t="s">
        <v>89</v>
      </c>
      <c r="S12" s="120" t="s">
        <v>31</v>
      </c>
      <c r="T12" s="125">
        <v>1771</v>
      </c>
      <c r="U12" s="125">
        <v>1774</v>
      </c>
      <c r="V12" s="125">
        <v>1691</v>
      </c>
      <c r="W12" s="125">
        <v>1625</v>
      </c>
      <c r="X12" s="125">
        <v>1877</v>
      </c>
      <c r="Y12" s="125">
        <v>1974</v>
      </c>
      <c r="Z12" s="125">
        <v>2057</v>
      </c>
    </row>
    <row r="13" spans="1:32" ht="15" customHeight="1" x14ac:dyDescent="0.25">
      <c r="A13" s="52" t="s">
        <v>21</v>
      </c>
      <c r="B13" s="54"/>
      <c r="C13" s="54"/>
      <c r="D13" s="55">
        <f>AD109</f>
        <v>15.736720801843813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39.4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21.262796805488556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36.581443962051779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362</v>
      </c>
      <c r="Z15" s="125">
        <v>456</v>
      </c>
      <c r="AB15" s="129">
        <f t="shared" ref="AB15:AB34" si="2">IF(Z15="np",0,Z15/$Z$34)</f>
        <v>2.4441228493326903E-2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124</v>
      </c>
      <c r="Z16" s="125">
        <v>138</v>
      </c>
      <c r="AB16" s="129">
        <f t="shared" si="2"/>
        <v>7.3966875703489303E-3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664</v>
      </c>
      <c r="Z17" s="125">
        <v>712</v>
      </c>
      <c r="AB17" s="129">
        <f t="shared" si="2"/>
        <v>3.8162619928177093E-2</v>
      </c>
    </row>
    <row r="18" spans="1:28" x14ac:dyDescent="0.25">
      <c r="A18" s="82" t="str">
        <f>$S$1&amp;" ("&amp;$T$2&amp;" to "&amp;$Z$2&amp;")"</f>
        <v>Adelaide (2011-12 to 2017-18)</v>
      </c>
      <c r="B18" s="82"/>
      <c r="C18" s="82"/>
      <c r="D18" s="82"/>
      <c r="E18" s="82"/>
      <c r="F18" s="82"/>
      <c r="G18" s="82" t="str">
        <f>$S$1&amp;" ("&amp;$T$2&amp;" to "&amp;$Z$2&amp;")"</f>
        <v>Adelaide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69</v>
      </c>
      <c r="Z18" s="125">
        <v>78</v>
      </c>
      <c r="AB18" s="129">
        <f t="shared" si="2"/>
        <v>4.1807364528059178E-3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457</v>
      </c>
      <c r="Z19" s="125">
        <v>571</v>
      </c>
      <c r="AB19" s="129">
        <f t="shared" si="2"/>
        <v>3.0605134801951012E-2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387</v>
      </c>
      <c r="Z20" s="125">
        <v>396</v>
      </c>
      <c r="AB20" s="129">
        <f t="shared" si="2"/>
        <v>2.1225277375783887E-2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1141</v>
      </c>
      <c r="Z21" s="125">
        <v>1163</v>
      </c>
      <c r="AB21" s="129">
        <f t="shared" si="2"/>
        <v>6.2335852495042074E-2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2316</v>
      </c>
      <c r="Z22" s="125">
        <v>2579</v>
      </c>
      <c r="AB22" s="129">
        <f t="shared" si="2"/>
        <v>0.13823229886905719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270</v>
      </c>
      <c r="Z23" s="125">
        <v>346</v>
      </c>
      <c r="AB23" s="129">
        <f t="shared" si="2"/>
        <v>1.8545318111164711E-2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315</v>
      </c>
      <c r="Z24" s="125">
        <v>370</v>
      </c>
      <c r="AB24" s="129">
        <f t="shared" si="2"/>
        <v>1.9831698558181916E-2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541</v>
      </c>
      <c r="Z25" s="125">
        <v>600</v>
      </c>
      <c r="AB25" s="129">
        <f t="shared" si="2"/>
        <v>3.215951117543013E-2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290</v>
      </c>
      <c r="Z26" s="125">
        <v>320</v>
      </c>
      <c r="AB26" s="129">
        <f t="shared" si="2"/>
        <v>1.7151739293562739E-2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1600</v>
      </c>
      <c r="Z27" s="125">
        <v>1934</v>
      </c>
      <c r="AB27" s="129">
        <f t="shared" si="2"/>
        <v>0.10366082435546979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1356</v>
      </c>
      <c r="Z28" s="125">
        <v>1694</v>
      </c>
      <c r="AB28" s="129">
        <f t="shared" si="2"/>
        <v>9.0797019885297744E-2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1080</v>
      </c>
      <c r="Z29" s="125">
        <v>1142</v>
      </c>
      <c r="AB29" s="129">
        <f t="shared" si="2"/>
        <v>6.1210269603902023E-2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1670</v>
      </c>
      <c r="Z30" s="125">
        <v>1827</v>
      </c>
      <c r="AB30" s="129">
        <f t="shared" si="2"/>
        <v>9.792571152918475E-2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2050</v>
      </c>
      <c r="Z31" s="125">
        <v>2260</v>
      </c>
      <c r="AB31" s="129">
        <f t="shared" si="2"/>
        <v>0.12113415876078684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405</v>
      </c>
      <c r="Z32" s="125">
        <v>506</v>
      </c>
      <c r="AB32" s="129">
        <f t="shared" si="2"/>
        <v>2.7121187757946079E-2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455</v>
      </c>
      <c r="Z33" s="125">
        <v>562</v>
      </c>
      <c r="AB33" s="129">
        <f t="shared" si="2"/>
        <v>3.012274213431956E-2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16981</v>
      </c>
      <c r="Z34" s="132">
        <v>18657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3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23</v>
      </c>
      <c r="Y45" s="125">
        <v>33</v>
      </c>
      <c r="Z45" s="125">
        <v>45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325</v>
      </c>
      <c r="Y46" s="125">
        <v>338</v>
      </c>
      <c r="Z46" s="125">
        <v>322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1006</v>
      </c>
      <c r="Y47" s="125">
        <v>1022</v>
      </c>
      <c r="Z47" s="125">
        <v>1165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1735</v>
      </c>
      <c r="Y48" s="125">
        <v>1744</v>
      </c>
      <c r="Z48" s="125">
        <v>2012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Adelaide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1417</v>
      </c>
      <c r="Y49" s="125">
        <v>1390</v>
      </c>
      <c r="Z49" s="125">
        <v>1500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895</v>
      </c>
      <c r="Y50" s="125">
        <v>934</v>
      </c>
      <c r="Z50" s="125">
        <v>1056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636</v>
      </c>
      <c r="Y51" s="125">
        <v>620</v>
      </c>
      <c r="Z51" s="125">
        <v>664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572</v>
      </c>
      <c r="Y52" s="125">
        <v>581</v>
      </c>
      <c r="Z52" s="125">
        <v>689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544</v>
      </c>
      <c r="Y53" s="125">
        <v>525</v>
      </c>
      <c r="Z53" s="125">
        <v>522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555</v>
      </c>
      <c r="Y54" s="125">
        <v>539</v>
      </c>
      <c r="Z54" s="125">
        <v>640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415</v>
      </c>
      <c r="Y55" s="125">
        <v>445</v>
      </c>
      <c r="Z55" s="125">
        <v>460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359</v>
      </c>
      <c r="Y56" s="125">
        <v>353</v>
      </c>
      <c r="Z56" s="125">
        <v>395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184</v>
      </c>
      <c r="Y57" s="125">
        <v>208</v>
      </c>
      <c r="Z57" s="125">
        <v>238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67</v>
      </c>
      <c r="Y58" s="125">
        <v>77</v>
      </c>
      <c r="Z58" s="125">
        <v>97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30</v>
      </c>
      <c r="Y59" s="125">
        <v>26</v>
      </c>
      <c r="Z59" s="125">
        <v>24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12</v>
      </c>
      <c r="Y60" s="125">
        <v>18</v>
      </c>
      <c r="Z60" s="125">
        <v>24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8782</v>
      </c>
      <c r="Y61" s="125">
        <v>8858</v>
      </c>
      <c r="Z61" s="125">
        <v>9869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6</v>
      </c>
      <c r="Z63" s="125">
        <v>1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Adelaide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38</v>
      </c>
      <c r="Y64" s="125">
        <v>40</v>
      </c>
      <c r="Z64" s="125">
        <v>70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432</v>
      </c>
      <c r="Y65" s="125">
        <v>457</v>
      </c>
      <c r="Z65" s="125">
        <v>437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1163</v>
      </c>
      <c r="Y66" s="125">
        <v>1201</v>
      </c>
      <c r="Z66" s="125">
        <v>1298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1666</v>
      </c>
      <c r="Y67" s="125">
        <v>1668</v>
      </c>
      <c r="Z67" s="125">
        <v>1772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1203</v>
      </c>
      <c r="Y68" s="125">
        <v>1181</v>
      </c>
      <c r="Z68" s="125">
        <v>1339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686</v>
      </c>
      <c r="Y69" s="125">
        <v>766</v>
      </c>
      <c r="Z69" s="125">
        <v>805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447</v>
      </c>
      <c r="Y70" s="125">
        <v>462</v>
      </c>
      <c r="Z70" s="125">
        <v>566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433</v>
      </c>
      <c r="Y71" s="125">
        <v>396</v>
      </c>
      <c r="Z71" s="125">
        <v>444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535</v>
      </c>
      <c r="Y72" s="125">
        <v>519</v>
      </c>
      <c r="Z72" s="125">
        <v>483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453</v>
      </c>
      <c r="Y73" s="125">
        <v>491</v>
      </c>
      <c r="Z73" s="125">
        <v>556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399</v>
      </c>
      <c r="Y74" s="125">
        <v>421</v>
      </c>
      <c r="Z74" s="125">
        <v>428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279</v>
      </c>
      <c r="Y75" s="125">
        <v>306</v>
      </c>
      <c r="Z75" s="125">
        <v>314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117</v>
      </c>
      <c r="Y76" s="125">
        <v>131</v>
      </c>
      <c r="Z76" s="125">
        <v>164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42</v>
      </c>
      <c r="Y77" s="125">
        <v>43</v>
      </c>
      <c r="Z77" s="125">
        <v>49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13</v>
      </c>
      <c r="Y78" s="125">
        <v>18</v>
      </c>
      <c r="Z78" s="125">
        <v>18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18</v>
      </c>
      <c r="Y79" s="125">
        <v>20</v>
      </c>
      <c r="Z79" s="125">
        <v>36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7907</v>
      </c>
      <c r="Y80" s="125">
        <v>8123</v>
      </c>
      <c r="Z80" s="125">
        <v>8786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Adelaide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757</v>
      </c>
      <c r="Y83" s="125">
        <v>800</v>
      </c>
      <c r="Z83" s="125">
        <v>860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1713</v>
      </c>
      <c r="Y84" s="125">
        <v>1679</v>
      </c>
      <c r="Z84" s="125">
        <v>1828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18,657</v>
      </c>
      <c r="D85" s="96">
        <f t="shared" ref="D85:D90" si="4">AD4</f>
        <v>9.8698545433131057E-2</v>
      </c>
      <c r="E85" s="97">
        <f t="shared" ref="E85:E90" si="5">AD4</f>
        <v>9.8698545433131057E-2</v>
      </c>
      <c r="F85" s="96">
        <f t="shared" ref="F85:F90" si="6">AF4</f>
        <v>9.2074455630999807E-2</v>
      </c>
      <c r="G85" s="97">
        <f t="shared" ref="G85:G90" si="7">AF4</f>
        <v>9.2074455630999807E-2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479</v>
      </c>
      <c r="Y85" s="125">
        <v>475</v>
      </c>
      <c r="Z85" s="125">
        <v>542</v>
      </c>
    </row>
    <row r="86" spans="1:32" ht="15" customHeight="1" x14ac:dyDescent="0.25">
      <c r="A86" s="98" t="s">
        <v>4</v>
      </c>
      <c r="B86" s="95"/>
      <c r="C86" s="109" t="str">
        <f t="shared" si="3"/>
        <v>9,868</v>
      </c>
      <c r="D86" s="96">
        <f t="shared" si="4"/>
        <v>0.11402122375253998</v>
      </c>
      <c r="E86" s="97">
        <f t="shared" si="5"/>
        <v>0.11402122375253998</v>
      </c>
      <c r="F86" s="96">
        <f t="shared" si="6"/>
        <v>9.5713968465467536E-2</v>
      </c>
      <c r="G86" s="97">
        <f t="shared" si="7"/>
        <v>9.5713968465467536E-2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394</v>
      </c>
      <c r="Y86" s="125">
        <v>402</v>
      </c>
      <c r="Z86" s="125">
        <v>485</v>
      </c>
    </row>
    <row r="87" spans="1:32" ht="15" customHeight="1" x14ac:dyDescent="0.25">
      <c r="A87" s="98" t="s">
        <v>5</v>
      </c>
      <c r="B87" s="95"/>
      <c r="C87" s="109" t="str">
        <f t="shared" si="3"/>
        <v>8,783</v>
      </c>
      <c r="D87" s="96">
        <f t="shared" si="4"/>
        <v>8.1250769420164959E-2</v>
      </c>
      <c r="E87" s="97">
        <f t="shared" si="5"/>
        <v>8.1250769420164959E-2</v>
      </c>
      <c r="F87" s="96">
        <f t="shared" si="6"/>
        <v>8.7408691345796763E-2</v>
      </c>
      <c r="G87" s="97">
        <f t="shared" si="7"/>
        <v>8.7408691345796763E-2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332</v>
      </c>
      <c r="Y87" s="125">
        <v>383</v>
      </c>
      <c r="Z87" s="125">
        <v>448</v>
      </c>
    </row>
    <row r="88" spans="1:32" ht="15" customHeight="1" x14ac:dyDescent="0.25">
      <c r="A88" s="95" t="s">
        <v>6</v>
      </c>
      <c r="B88" s="95"/>
      <c r="C88" s="109" t="str">
        <f t="shared" si="3"/>
        <v>12,894</v>
      </c>
      <c r="D88" s="96">
        <f t="shared" si="4"/>
        <v>9.7735399284862856E-2</v>
      </c>
      <c r="E88" s="97">
        <f t="shared" si="5"/>
        <v>9.7735399284862856E-2</v>
      </c>
      <c r="F88" s="96">
        <f t="shared" si="6"/>
        <v>0.10365488316357108</v>
      </c>
      <c r="G88" s="97">
        <f t="shared" si="7"/>
        <v>0.10365488316357108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257</v>
      </c>
      <c r="Y88" s="125">
        <v>241</v>
      </c>
      <c r="Z88" s="125">
        <v>249</v>
      </c>
    </row>
    <row r="89" spans="1:32" ht="15" customHeight="1" x14ac:dyDescent="0.25">
      <c r="A89" s="95" t="s">
        <v>104</v>
      </c>
      <c r="B89" s="95"/>
      <c r="C89" s="146" t="str">
        <f t="shared" si="3"/>
        <v>$38,704</v>
      </c>
      <c r="D89" s="96">
        <f t="shared" si="4"/>
        <v>2.8472288101385912E-2</v>
      </c>
      <c r="E89" s="97">
        <f t="shared" si="5"/>
        <v>2.8472288101385912E-2</v>
      </c>
      <c r="F89" s="96">
        <f t="shared" si="6"/>
        <v>0.17496964177292051</v>
      </c>
      <c r="G89" s="97">
        <f t="shared" si="7"/>
        <v>0.17496964177292051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116</v>
      </c>
      <c r="Y89" s="125">
        <v>106</v>
      </c>
      <c r="Z89" s="125">
        <v>120</v>
      </c>
    </row>
    <row r="90" spans="1:32" ht="15" customHeight="1" x14ac:dyDescent="0.25">
      <c r="A90" s="95" t="s">
        <v>7</v>
      </c>
      <c r="B90" s="95"/>
      <c r="C90" s="109" t="str">
        <f t="shared" si="3"/>
        <v>$799.1 mil</v>
      </c>
      <c r="D90" s="96">
        <f t="shared" si="4"/>
        <v>0.10209752767810598</v>
      </c>
      <c r="E90" s="97">
        <f t="shared" si="5"/>
        <v>0.10209752767810598</v>
      </c>
      <c r="F90" s="96">
        <f t="shared" si="6"/>
        <v>0.23458847064574884</v>
      </c>
      <c r="G90" s="97">
        <f t="shared" si="7"/>
        <v>0.23458847064574884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421</v>
      </c>
      <c r="Y90" s="125">
        <v>449</v>
      </c>
      <c r="Z90" s="125">
        <v>475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6229</v>
      </c>
      <c r="Y91" s="125">
        <v>6224</v>
      </c>
      <c r="Z91" s="125">
        <v>6867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468</v>
      </c>
      <c r="Y93" s="125">
        <v>513</v>
      </c>
      <c r="Z93" s="125">
        <v>549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1507</v>
      </c>
      <c r="Y94" s="125">
        <v>1552</v>
      </c>
      <c r="Z94" s="125">
        <v>1723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134</v>
      </c>
      <c r="Y95" s="125">
        <v>149</v>
      </c>
      <c r="Z95" s="125">
        <v>154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579</v>
      </c>
      <c r="Y96" s="125">
        <v>593</v>
      </c>
      <c r="Z96" s="125">
        <v>652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772</v>
      </c>
      <c r="Y97" s="125">
        <v>835</v>
      </c>
      <c r="Z97" s="125">
        <v>904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362</v>
      </c>
      <c r="Y98" s="125">
        <v>334</v>
      </c>
      <c r="Z98" s="125">
        <v>359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11</v>
      </c>
      <c r="Y99" s="125">
        <v>14</v>
      </c>
      <c r="Z99" s="125">
        <v>15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202</v>
      </c>
      <c r="Y100" s="125">
        <v>194</v>
      </c>
      <c r="Z100" s="125">
        <v>202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5410</v>
      </c>
      <c r="Y101" s="125">
        <v>5522</v>
      </c>
      <c r="Z101" s="125">
        <v>6027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11598</v>
      </c>
      <c r="Y104" s="125">
        <v>12045</v>
      </c>
      <c r="Z104" s="125">
        <v>13334</v>
      </c>
      <c r="AB104" s="122" t="str">
        <f>TEXT(Z104,"###,###")</f>
        <v>13,334</v>
      </c>
      <c r="AD104" s="143">
        <f>Z104/($Z$4)*100</f>
        <v>71.469153668864237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3525</v>
      </c>
      <c r="Y105" s="125">
        <v>3582</v>
      </c>
      <c r="Z105" s="125">
        <v>3751</v>
      </c>
      <c r="AB105" s="122" t="str">
        <f>TEXT(Z105,"###,###")</f>
        <v>3,751</v>
      </c>
      <c r="AD105" s="143">
        <f>Z105/($Z$4)*100</f>
        <v>20.105054403173071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15123</v>
      </c>
      <c r="Y106" s="132">
        <v>15627</v>
      </c>
      <c r="Z106" s="132">
        <v>17085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2399</v>
      </c>
      <c r="Y108" s="125">
        <v>2663</v>
      </c>
      <c r="Z108" s="125">
        <v>3355</v>
      </c>
      <c r="AB108" s="122" t="str">
        <f>TEXT(Z108,"###,###")</f>
        <v>3,355</v>
      </c>
      <c r="AD108" s="143">
        <f>Z108/($Z$4)*100</f>
        <v>17.982526665594683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2596</v>
      </c>
      <c r="Y109" s="125">
        <v>2843</v>
      </c>
      <c r="Z109" s="125">
        <v>2936</v>
      </c>
      <c r="AB109" s="122" t="str">
        <f>TEXT(Z109,"###,###")</f>
        <v>2,936</v>
      </c>
      <c r="AD109" s="143">
        <f>Z109/($Z$4)*100</f>
        <v>15.736720801843813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3746</v>
      </c>
      <c r="Y110" s="125">
        <v>3715</v>
      </c>
      <c r="Z110" s="125">
        <v>3967</v>
      </c>
      <c r="AB110" s="122" t="str">
        <f>TEXT(Z110,"###,###")</f>
        <v>3,967</v>
      </c>
      <c r="AD110" s="143">
        <f>Z110/($Z$4)*100</f>
        <v>21.262796805488556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6388</v>
      </c>
      <c r="Y111" s="125">
        <v>6406</v>
      </c>
      <c r="Z111" s="125">
        <v>6825</v>
      </c>
      <c r="AB111" s="122" t="str">
        <f>TEXT(Z111,"###,###")</f>
        <v>6,825</v>
      </c>
      <c r="AD111" s="143">
        <f>Z111/($Z$4)*100</f>
        <v>36.581443962051779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16688</v>
      </c>
      <c r="Y112" s="125">
        <v>16981</v>
      </c>
      <c r="Z112" s="125">
        <v>18657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41.48</v>
      </c>
      <c r="U118" s="144">
        <v>40.950000000000003</v>
      </c>
      <c r="V118" s="144">
        <v>40.01</v>
      </c>
      <c r="W118" s="144">
        <v>35.39</v>
      </c>
      <c r="X118" s="144">
        <v>36.15</v>
      </c>
      <c r="Y118" s="144">
        <v>39.29</v>
      </c>
      <c r="Z118" s="144">
        <v>39.409999999999997</v>
      </c>
      <c r="AB118" s="122" t="str">
        <f>TEXT(Z118,"##.0")</f>
        <v>39.4</v>
      </c>
    </row>
    <row r="120" spans="19:32" x14ac:dyDescent="0.25">
      <c r="S120" s="115" t="s">
        <v>106</v>
      </c>
      <c r="T120" s="125">
        <v>9913</v>
      </c>
      <c r="U120" s="125">
        <v>9990</v>
      </c>
      <c r="V120" s="125">
        <v>10130</v>
      </c>
      <c r="W120" s="125">
        <v>10069</v>
      </c>
      <c r="X120" s="125">
        <v>9765</v>
      </c>
      <c r="Y120" s="125">
        <v>9772</v>
      </c>
      <c r="Z120" s="125">
        <v>10834</v>
      </c>
      <c r="AB120" s="122" t="str">
        <f>TEXT(Z120,"###,###")</f>
        <v>10,834</v>
      </c>
    </row>
    <row r="121" spans="19:32" x14ac:dyDescent="0.25">
      <c r="S121" s="115" t="s">
        <v>107</v>
      </c>
      <c r="T121" s="125">
        <v>872</v>
      </c>
      <c r="U121" s="125">
        <v>850</v>
      </c>
      <c r="V121" s="125">
        <v>832</v>
      </c>
      <c r="W121" s="125">
        <v>782</v>
      </c>
      <c r="X121" s="125">
        <v>930</v>
      </c>
      <c r="Y121" s="125">
        <v>978</v>
      </c>
      <c r="Z121" s="125">
        <v>1028</v>
      </c>
      <c r="AB121" s="122" t="str">
        <f>TEXT(Z121,"###,###")</f>
        <v>1,028</v>
      </c>
    </row>
    <row r="122" spans="19:32" x14ac:dyDescent="0.25">
      <c r="S122" s="115" t="s">
        <v>108</v>
      </c>
      <c r="T122" s="125">
        <v>901</v>
      </c>
      <c r="U122" s="125">
        <v>920</v>
      </c>
      <c r="V122" s="125">
        <v>858</v>
      </c>
      <c r="W122" s="125">
        <v>842</v>
      </c>
      <c r="X122" s="125">
        <v>945</v>
      </c>
      <c r="Y122" s="125">
        <v>996</v>
      </c>
      <c r="Z122" s="125">
        <v>1034</v>
      </c>
      <c r="AB122" s="122" t="str">
        <f>TEXT(Z122,"###,###")</f>
        <v>1,034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10814</v>
      </c>
      <c r="U124" s="125">
        <v>10910</v>
      </c>
      <c r="V124" s="125">
        <v>10988</v>
      </c>
      <c r="W124" s="125">
        <v>10911</v>
      </c>
      <c r="X124" s="125">
        <v>10710</v>
      </c>
      <c r="Y124" s="125">
        <v>10768</v>
      </c>
      <c r="Z124" s="125">
        <v>11868</v>
      </c>
      <c r="AB124" s="122" t="str">
        <f>TEXT(Z124,"###,###")</f>
        <v>11,868</v>
      </c>
      <c r="AD124" s="139">
        <f>Z124/$Z$7*100</f>
        <v>92.042810609585857</v>
      </c>
    </row>
    <row r="125" spans="19:32" x14ac:dyDescent="0.25">
      <c r="S125" s="115" t="s">
        <v>110</v>
      </c>
      <c r="T125" s="125">
        <v>1773</v>
      </c>
      <c r="U125" s="125">
        <v>1770</v>
      </c>
      <c r="V125" s="125">
        <v>1690</v>
      </c>
      <c r="W125" s="125">
        <v>1624</v>
      </c>
      <c r="X125" s="125">
        <v>1875</v>
      </c>
      <c r="Y125" s="125">
        <v>1974</v>
      </c>
      <c r="Z125" s="125">
        <v>2062</v>
      </c>
      <c r="AB125" s="122" t="str">
        <f>TEXT(Z125,"###,###")</f>
        <v>2,062</v>
      </c>
      <c r="AD125" s="139">
        <f>Z125/$Z$7*100</f>
        <v>15.991934232976579</v>
      </c>
    </row>
    <row r="127" spans="19:32" x14ac:dyDescent="0.25">
      <c r="S127" s="115" t="s">
        <v>111</v>
      </c>
      <c r="T127" s="125">
        <v>6242</v>
      </c>
      <c r="U127" s="125">
        <v>6321</v>
      </c>
      <c r="V127" s="125">
        <v>6338</v>
      </c>
      <c r="W127" s="125">
        <v>6290</v>
      </c>
      <c r="X127" s="125">
        <v>6229</v>
      </c>
      <c r="Y127" s="125">
        <v>6224</v>
      </c>
      <c r="Z127" s="125">
        <v>6863</v>
      </c>
      <c r="AB127" s="122" t="str">
        <f>TEXT(Z127,"###,###")</f>
        <v>6,863</v>
      </c>
      <c r="AD127" s="139">
        <f>Z127/$Z$7*100</f>
        <v>53.226306809368694</v>
      </c>
    </row>
    <row r="128" spans="19:32" x14ac:dyDescent="0.25">
      <c r="S128" s="115" t="s">
        <v>112</v>
      </c>
      <c r="T128" s="125">
        <v>5443</v>
      </c>
      <c r="U128" s="125">
        <v>5443</v>
      </c>
      <c r="V128" s="125">
        <v>5480</v>
      </c>
      <c r="W128" s="125">
        <v>5402</v>
      </c>
      <c r="X128" s="125">
        <v>5415</v>
      </c>
      <c r="Y128" s="125">
        <v>5522</v>
      </c>
      <c r="Z128" s="125">
        <v>6029</v>
      </c>
      <c r="AB128" s="122" t="str">
        <f>TEXT(Z128,"###,###")</f>
        <v>6,029</v>
      </c>
      <c r="AD128" s="139">
        <f>Z128/$Z$7*100</f>
        <v>46.758182100201644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2C2A0A1B-952A-478E-86D9-2D060CBBD49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8" id="{3B9C0664-B3B3-49F8-8BA8-596EA8303D3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11" id="{BF896F26-B4D8-45F6-ABED-E3DB3D2E371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14" id="{F5EC28DA-6BD3-4210-9FA8-55676E54BDC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10059-33B5-45E5-B158-EF17873C3700}">
  <sheetPr codeName="Sheet83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Franklin Harbour</v>
      </c>
      <c r="T1" s="113"/>
      <c r="U1" s="113"/>
      <c r="V1" s="113"/>
      <c r="W1" s="113"/>
      <c r="X1" s="113"/>
      <c r="Y1" s="114" t="str">
        <f>Y3</f>
        <v>10.19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135</v>
      </c>
      <c r="Y3" s="118" t="s">
        <v>221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10.19 Franklin Harbour,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717</v>
      </c>
      <c r="U4" s="121">
        <v>841</v>
      </c>
      <c r="V4" s="121">
        <v>787</v>
      </c>
      <c r="W4" s="121">
        <v>752</v>
      </c>
      <c r="X4" s="121">
        <v>746</v>
      </c>
      <c r="Y4" s="121">
        <v>798</v>
      </c>
      <c r="Z4" s="121">
        <v>941</v>
      </c>
      <c r="AB4" s="122" t="str">
        <f>TEXT(Z4,"###,###")</f>
        <v>941</v>
      </c>
      <c r="AD4" s="123">
        <f>Z4/Y4-1</f>
        <v>0.17919799498746869</v>
      </c>
      <c r="AF4" s="123">
        <f t="shared" ref="AF4:AF9" si="0">Z4/T4-1</f>
        <v>0.31241283124128305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375</v>
      </c>
      <c r="U5" s="121">
        <v>461</v>
      </c>
      <c r="V5" s="121">
        <v>433</v>
      </c>
      <c r="W5" s="121">
        <v>441</v>
      </c>
      <c r="X5" s="121">
        <v>456</v>
      </c>
      <c r="Y5" s="121">
        <v>446</v>
      </c>
      <c r="Z5" s="121">
        <v>533</v>
      </c>
      <c r="AB5" s="122" t="str">
        <f>TEXT(Z5,"###,###")</f>
        <v>533</v>
      </c>
      <c r="AD5" s="123">
        <f t="shared" ref="AD5:AD9" si="1">Z5/Y5-1</f>
        <v>0.19506726457399104</v>
      </c>
      <c r="AF5" s="123">
        <f t="shared" si="0"/>
        <v>0.42133333333333334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345</v>
      </c>
      <c r="U6" s="121">
        <v>383</v>
      </c>
      <c r="V6" s="121">
        <v>353</v>
      </c>
      <c r="W6" s="121">
        <v>314</v>
      </c>
      <c r="X6" s="121">
        <v>287</v>
      </c>
      <c r="Y6" s="121">
        <v>352</v>
      </c>
      <c r="Z6" s="121">
        <v>409</v>
      </c>
      <c r="AB6" s="122" t="str">
        <f>TEXT(Z6,"###,###")</f>
        <v>409</v>
      </c>
      <c r="AD6" s="123">
        <f t="shared" si="1"/>
        <v>0.16193181818181812</v>
      </c>
      <c r="AF6" s="123">
        <f t="shared" si="0"/>
        <v>0.18550724637681149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497</v>
      </c>
      <c r="U7" s="121">
        <v>525</v>
      </c>
      <c r="V7" s="121">
        <v>525</v>
      </c>
      <c r="W7" s="121">
        <v>545</v>
      </c>
      <c r="X7" s="121">
        <v>528</v>
      </c>
      <c r="Y7" s="121">
        <v>540</v>
      </c>
      <c r="Z7" s="121">
        <v>645</v>
      </c>
      <c r="AB7" s="122" t="str">
        <f>TEXT(Z7,"###,###")</f>
        <v>645</v>
      </c>
      <c r="AD7" s="123">
        <f t="shared" si="1"/>
        <v>0.19444444444444442</v>
      </c>
      <c r="AF7" s="123">
        <f t="shared" si="0"/>
        <v>0.29778672032193154</v>
      </c>
    </row>
    <row r="8" spans="1:32" ht="17.25" customHeight="1" x14ac:dyDescent="0.25">
      <c r="A8" s="44" t="s">
        <v>13</v>
      </c>
      <c r="B8" s="45"/>
      <c r="C8" s="46"/>
      <c r="D8" s="47" t="str">
        <f>AB4</f>
        <v>941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645</v>
      </c>
      <c r="P8" s="48"/>
      <c r="S8" s="120" t="s">
        <v>88</v>
      </c>
      <c r="T8" s="121">
        <v>29907.84</v>
      </c>
      <c r="U8" s="121">
        <v>32962.5</v>
      </c>
      <c r="V8" s="121">
        <v>30039</v>
      </c>
      <c r="W8" s="121">
        <v>31099</v>
      </c>
      <c r="X8" s="121">
        <v>34525</v>
      </c>
      <c r="Y8" s="121">
        <v>30162</v>
      </c>
      <c r="Z8" s="121">
        <v>31516.5</v>
      </c>
      <c r="AB8" s="122" t="str">
        <f>TEXT(Z8,"$###,###")</f>
        <v>$31,517</v>
      </c>
      <c r="AD8" s="123">
        <f t="shared" si="1"/>
        <v>4.4907499502685466E-2</v>
      </c>
      <c r="AF8" s="123">
        <f t="shared" si="0"/>
        <v>5.3787234384027771E-2</v>
      </c>
    </row>
    <row r="9" spans="1:32" x14ac:dyDescent="0.25">
      <c r="A9" s="52" t="s">
        <v>15</v>
      </c>
      <c r="B9" s="53"/>
      <c r="C9" s="54"/>
      <c r="D9" s="55">
        <f>AD104</f>
        <v>56.429330499468655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55.503875968992247</v>
      </c>
      <c r="P9" s="56" t="s">
        <v>89</v>
      </c>
      <c r="S9" s="120" t="s">
        <v>7</v>
      </c>
      <c r="T9" s="121">
        <v>23199711</v>
      </c>
      <c r="U9" s="121">
        <v>26591978</v>
      </c>
      <c r="V9" s="121">
        <v>28162866</v>
      </c>
      <c r="W9" s="121">
        <v>28223889</v>
      </c>
      <c r="X9" s="121">
        <v>27352330</v>
      </c>
      <c r="Y9" s="121">
        <v>27127992</v>
      </c>
      <c r="Z9" s="121">
        <v>30653577</v>
      </c>
      <c r="AB9" s="122" t="str">
        <f>TEXT(Z9/1000000,"$#,###.0")&amp;" mil"</f>
        <v>$30.7 mil</v>
      </c>
      <c r="AD9" s="123">
        <f t="shared" si="1"/>
        <v>0.12996114861726582</v>
      </c>
      <c r="AF9" s="123">
        <f t="shared" si="0"/>
        <v>0.32129132987906606</v>
      </c>
    </row>
    <row r="10" spans="1:32" x14ac:dyDescent="0.25">
      <c r="A10" s="52" t="s">
        <v>18</v>
      </c>
      <c r="B10" s="53"/>
      <c r="C10" s="54"/>
      <c r="D10" s="55">
        <f>AD105</f>
        <v>16.47183846971307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44.34108527131783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79.224806201550393</v>
      </c>
      <c r="P11" s="56" t="s">
        <v>89</v>
      </c>
      <c r="S11" s="120" t="s">
        <v>30</v>
      </c>
      <c r="T11" s="125">
        <v>595</v>
      </c>
      <c r="U11" s="125">
        <v>716</v>
      </c>
      <c r="V11" s="125">
        <v>661</v>
      </c>
      <c r="W11" s="125">
        <v>628</v>
      </c>
      <c r="X11" s="125">
        <v>605</v>
      </c>
      <c r="Y11" s="125">
        <v>640</v>
      </c>
      <c r="Z11" s="125">
        <v>722</v>
      </c>
    </row>
    <row r="12" spans="1:32" ht="28.5" customHeight="1" x14ac:dyDescent="0.25">
      <c r="A12" s="52" t="s">
        <v>20</v>
      </c>
      <c r="B12" s="54"/>
      <c r="C12" s="54"/>
      <c r="D12" s="55">
        <f>AD108</f>
        <v>18.06588735387885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34.728682170542633</v>
      </c>
      <c r="P12" s="56" t="s">
        <v>89</v>
      </c>
      <c r="S12" s="120" t="s">
        <v>31</v>
      </c>
      <c r="T12" s="125">
        <v>126</v>
      </c>
      <c r="U12" s="125">
        <v>128</v>
      </c>
      <c r="V12" s="125">
        <v>128</v>
      </c>
      <c r="W12" s="125">
        <v>130</v>
      </c>
      <c r="X12" s="125">
        <v>141</v>
      </c>
      <c r="Y12" s="125">
        <v>158</v>
      </c>
      <c r="Z12" s="125">
        <v>224</v>
      </c>
    </row>
    <row r="13" spans="1:32" ht="15" customHeight="1" x14ac:dyDescent="0.25">
      <c r="A13" s="52" t="s">
        <v>21</v>
      </c>
      <c r="B13" s="54"/>
      <c r="C13" s="54"/>
      <c r="D13" s="55">
        <f>AD109</f>
        <v>20.510095642933049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46.0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9.4580233793836346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25.504782146652499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111</v>
      </c>
      <c r="Z15" s="125">
        <v>139</v>
      </c>
      <c r="AB15" s="129">
        <f t="shared" ref="AB15:AB34" si="2">IF(Z15="np",0,Z15/$Z$34)</f>
        <v>0.14771519659936239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18</v>
      </c>
      <c r="Z16" s="125">
        <v>15</v>
      </c>
      <c r="AB16" s="129">
        <f t="shared" si="2"/>
        <v>1.5940488841657812E-2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34</v>
      </c>
      <c r="Z17" s="125">
        <v>44</v>
      </c>
      <c r="AB17" s="129">
        <f t="shared" si="2"/>
        <v>4.6758767268862911E-2</v>
      </c>
    </row>
    <row r="18" spans="1:28" x14ac:dyDescent="0.25">
      <c r="A18" s="82" t="str">
        <f>$S$1&amp;" ("&amp;$T$2&amp;" to "&amp;$Z$2&amp;")"</f>
        <v>Franklin Harbour (2011-12 to 2017-18)</v>
      </c>
      <c r="B18" s="82"/>
      <c r="C18" s="82"/>
      <c r="D18" s="82"/>
      <c r="E18" s="82"/>
      <c r="F18" s="82"/>
      <c r="G18" s="82" t="str">
        <f>$S$1&amp;" ("&amp;$T$2&amp;" to "&amp;$Z$2&amp;")"</f>
        <v>Franklin Harbour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3</v>
      </c>
      <c r="Z18" s="125">
        <v>0</v>
      </c>
      <c r="AB18" s="129">
        <f t="shared" si="2"/>
        <v>0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62</v>
      </c>
      <c r="Z19" s="125">
        <v>60</v>
      </c>
      <c r="AB19" s="129">
        <f t="shared" si="2"/>
        <v>6.3761955366631248E-2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14</v>
      </c>
      <c r="Z20" s="125">
        <v>12</v>
      </c>
      <c r="AB20" s="129">
        <f t="shared" si="2"/>
        <v>1.2752391073326248E-2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46</v>
      </c>
      <c r="Z21" s="125">
        <v>61</v>
      </c>
      <c r="AB21" s="129">
        <f t="shared" si="2"/>
        <v>6.482465462274177E-2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53</v>
      </c>
      <c r="Z22" s="125">
        <v>39</v>
      </c>
      <c r="AB22" s="129">
        <f t="shared" si="2"/>
        <v>4.1445270988310308E-2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42</v>
      </c>
      <c r="Z23" s="125">
        <v>51</v>
      </c>
      <c r="AB23" s="129">
        <f t="shared" si="2"/>
        <v>5.4197662061636558E-2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0</v>
      </c>
      <c r="Z24" s="125">
        <v>0</v>
      </c>
      <c r="AB24" s="129">
        <f t="shared" si="2"/>
        <v>0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38</v>
      </c>
      <c r="Z25" s="125">
        <v>53</v>
      </c>
      <c r="AB25" s="129">
        <f t="shared" si="2"/>
        <v>5.6323060573857602E-2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6</v>
      </c>
      <c r="Z26" s="125">
        <v>20</v>
      </c>
      <c r="AB26" s="129">
        <f t="shared" si="2"/>
        <v>2.1253985122210415E-2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14</v>
      </c>
      <c r="Z27" s="125">
        <v>16</v>
      </c>
      <c r="AB27" s="129">
        <f t="shared" si="2"/>
        <v>1.7003188097768331E-2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39</v>
      </c>
      <c r="Z28" s="125">
        <v>41</v>
      </c>
      <c r="AB28" s="129">
        <f t="shared" si="2"/>
        <v>4.3570669500531352E-2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33</v>
      </c>
      <c r="Z29" s="125">
        <v>37</v>
      </c>
      <c r="AB29" s="129">
        <f t="shared" si="2"/>
        <v>3.9319872476089264E-2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47</v>
      </c>
      <c r="Z30" s="125">
        <v>58</v>
      </c>
      <c r="AB30" s="129">
        <f t="shared" si="2"/>
        <v>6.1636556854410204E-2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64</v>
      </c>
      <c r="Z31" s="125">
        <v>80</v>
      </c>
      <c r="AB31" s="129">
        <f t="shared" si="2"/>
        <v>8.501594048884166E-2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3</v>
      </c>
      <c r="Z32" s="125">
        <v>5</v>
      </c>
      <c r="AB32" s="129">
        <f t="shared" si="2"/>
        <v>5.3134962805526037E-3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15</v>
      </c>
      <c r="Z33" s="125">
        <v>29</v>
      </c>
      <c r="AB33" s="129">
        <f t="shared" si="2"/>
        <v>3.0818278427205102E-2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798</v>
      </c>
      <c r="Z34" s="132">
        <v>941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17</v>
      </c>
      <c r="Y45" s="125">
        <v>9</v>
      </c>
      <c r="Z45" s="125">
        <v>5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21</v>
      </c>
      <c r="Y46" s="125">
        <v>25</v>
      </c>
      <c r="Z46" s="125">
        <v>30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32</v>
      </c>
      <c r="Y47" s="125">
        <v>32</v>
      </c>
      <c r="Z47" s="125">
        <v>39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53</v>
      </c>
      <c r="Y48" s="125">
        <v>38</v>
      </c>
      <c r="Z48" s="125">
        <v>40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Franklin Harbour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30</v>
      </c>
      <c r="Y49" s="125">
        <v>28</v>
      </c>
      <c r="Z49" s="125">
        <v>42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33</v>
      </c>
      <c r="Y50" s="125">
        <v>38</v>
      </c>
      <c r="Z50" s="125">
        <v>35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36</v>
      </c>
      <c r="Y51" s="125">
        <v>40</v>
      </c>
      <c r="Z51" s="125">
        <v>34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58</v>
      </c>
      <c r="Y52" s="125">
        <v>57</v>
      </c>
      <c r="Z52" s="125">
        <v>52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47</v>
      </c>
      <c r="Y53" s="125">
        <v>51</v>
      </c>
      <c r="Z53" s="125">
        <v>56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37</v>
      </c>
      <c r="Y54" s="125">
        <v>40</v>
      </c>
      <c r="Z54" s="125">
        <v>59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35</v>
      </c>
      <c r="Y55" s="125">
        <v>35</v>
      </c>
      <c r="Z55" s="125">
        <v>41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39</v>
      </c>
      <c r="Y56" s="125">
        <v>33</v>
      </c>
      <c r="Z56" s="125">
        <v>41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12</v>
      </c>
      <c r="Y57" s="125">
        <v>11</v>
      </c>
      <c r="Z57" s="125">
        <v>9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6</v>
      </c>
      <c r="Y58" s="125">
        <v>5</v>
      </c>
      <c r="Z58" s="125">
        <v>8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0</v>
      </c>
      <c r="Y59" s="125">
        <v>0</v>
      </c>
      <c r="Z59" s="125">
        <v>0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456</v>
      </c>
      <c r="Y61" s="125">
        <v>446</v>
      </c>
      <c r="Z61" s="125">
        <v>532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Franklin Harbour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2</v>
      </c>
      <c r="Y64" s="125">
        <v>7</v>
      </c>
      <c r="Z64" s="125">
        <v>3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12</v>
      </c>
      <c r="Y65" s="125">
        <v>27</v>
      </c>
      <c r="Z65" s="125">
        <v>21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28</v>
      </c>
      <c r="Y66" s="125">
        <v>26</v>
      </c>
      <c r="Z66" s="125">
        <v>19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28</v>
      </c>
      <c r="Y67" s="125">
        <v>29</v>
      </c>
      <c r="Z67" s="125">
        <v>45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18</v>
      </c>
      <c r="Y68" s="125">
        <v>30</v>
      </c>
      <c r="Z68" s="125">
        <v>30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27</v>
      </c>
      <c r="Y69" s="125">
        <v>31</v>
      </c>
      <c r="Z69" s="125">
        <v>34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25</v>
      </c>
      <c r="Y70" s="125">
        <v>26</v>
      </c>
      <c r="Z70" s="125">
        <v>35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33</v>
      </c>
      <c r="Y71" s="125">
        <v>55</v>
      </c>
      <c r="Z71" s="125">
        <v>51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34</v>
      </c>
      <c r="Y72" s="125">
        <v>36</v>
      </c>
      <c r="Z72" s="125">
        <v>46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37</v>
      </c>
      <c r="Y73" s="125">
        <v>34</v>
      </c>
      <c r="Z73" s="125">
        <v>40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27</v>
      </c>
      <c r="Y74" s="125">
        <v>34</v>
      </c>
      <c r="Z74" s="125">
        <v>41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13</v>
      </c>
      <c r="Y75" s="125">
        <v>11</v>
      </c>
      <c r="Z75" s="125">
        <v>21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0</v>
      </c>
      <c r="Y76" s="125">
        <v>9</v>
      </c>
      <c r="Z76" s="125">
        <v>10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0</v>
      </c>
      <c r="Y77" s="125">
        <v>0</v>
      </c>
      <c r="Z77" s="125">
        <v>0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0</v>
      </c>
      <c r="Y78" s="125">
        <v>4</v>
      </c>
      <c r="Z78" s="125">
        <v>0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3</v>
      </c>
      <c r="Z79" s="125">
        <v>1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289</v>
      </c>
      <c r="Y80" s="125">
        <v>352</v>
      </c>
      <c r="Z80" s="125">
        <v>408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Franklin Harbour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26</v>
      </c>
      <c r="Y83" s="125">
        <v>33</v>
      </c>
      <c r="Z83" s="125">
        <v>42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15</v>
      </c>
      <c r="Y84" s="125">
        <v>13</v>
      </c>
      <c r="Z84" s="125">
        <v>15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941</v>
      </c>
      <c r="D85" s="96">
        <f t="shared" ref="D85:D90" si="4">AD4</f>
        <v>0.17919799498746869</v>
      </c>
      <c r="E85" s="97">
        <f t="shared" ref="E85:E90" si="5">AD4</f>
        <v>0.17919799498746869</v>
      </c>
      <c r="F85" s="96">
        <f t="shared" ref="F85:F90" si="6">AF4</f>
        <v>0.31241283124128305</v>
      </c>
      <c r="G85" s="97">
        <f t="shared" ref="G85:G90" si="7">AF4</f>
        <v>0.31241283124128305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56</v>
      </c>
      <c r="Y85" s="125">
        <v>53</v>
      </c>
      <c r="Z85" s="125">
        <v>50</v>
      </c>
    </row>
    <row r="86" spans="1:32" ht="15" customHeight="1" x14ac:dyDescent="0.25">
      <c r="A86" s="98" t="s">
        <v>4</v>
      </c>
      <c r="B86" s="95"/>
      <c r="C86" s="109" t="str">
        <f t="shared" si="3"/>
        <v>533</v>
      </c>
      <c r="D86" s="96">
        <f t="shared" si="4"/>
        <v>0.19506726457399104</v>
      </c>
      <c r="E86" s="97">
        <f t="shared" si="5"/>
        <v>0.19506726457399104</v>
      </c>
      <c r="F86" s="96">
        <f t="shared" si="6"/>
        <v>0.42133333333333334</v>
      </c>
      <c r="G86" s="97">
        <f t="shared" si="7"/>
        <v>0.42133333333333334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4</v>
      </c>
      <c r="Y86" s="125">
        <v>9</v>
      </c>
      <c r="Z86" s="125">
        <v>9</v>
      </c>
    </row>
    <row r="87" spans="1:32" ht="15" customHeight="1" x14ac:dyDescent="0.25">
      <c r="A87" s="98" t="s">
        <v>5</v>
      </c>
      <c r="B87" s="95"/>
      <c r="C87" s="109" t="str">
        <f t="shared" si="3"/>
        <v>409</v>
      </c>
      <c r="D87" s="96">
        <f t="shared" si="4"/>
        <v>0.16193181818181812</v>
      </c>
      <c r="E87" s="97">
        <f t="shared" si="5"/>
        <v>0.16193181818181812</v>
      </c>
      <c r="F87" s="96">
        <f t="shared" si="6"/>
        <v>0.18550724637681149</v>
      </c>
      <c r="G87" s="97">
        <f t="shared" si="7"/>
        <v>0.18550724637681149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4</v>
      </c>
      <c r="Y87" s="125">
        <v>0</v>
      </c>
      <c r="Z87" s="125">
        <v>2</v>
      </c>
    </row>
    <row r="88" spans="1:32" ht="15" customHeight="1" x14ac:dyDescent="0.25">
      <c r="A88" s="95" t="s">
        <v>6</v>
      </c>
      <c r="B88" s="95"/>
      <c r="C88" s="109" t="str">
        <f t="shared" si="3"/>
        <v>645</v>
      </c>
      <c r="D88" s="96">
        <f t="shared" si="4"/>
        <v>0.19444444444444442</v>
      </c>
      <c r="E88" s="97">
        <f t="shared" si="5"/>
        <v>0.19444444444444442</v>
      </c>
      <c r="F88" s="96">
        <f t="shared" si="6"/>
        <v>0.29778672032193154</v>
      </c>
      <c r="G88" s="97">
        <f t="shared" si="7"/>
        <v>0.29778672032193154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4</v>
      </c>
      <c r="Y88" s="125">
        <v>10</v>
      </c>
      <c r="Z88" s="125">
        <v>11</v>
      </c>
    </row>
    <row r="89" spans="1:32" ht="15" customHeight="1" x14ac:dyDescent="0.25">
      <c r="A89" s="95" t="s">
        <v>104</v>
      </c>
      <c r="B89" s="95"/>
      <c r="C89" s="146" t="str">
        <f t="shared" si="3"/>
        <v>$31,517</v>
      </c>
      <c r="D89" s="96">
        <f t="shared" si="4"/>
        <v>4.4907499502685466E-2</v>
      </c>
      <c r="E89" s="97">
        <f t="shared" si="5"/>
        <v>4.4907499502685466E-2</v>
      </c>
      <c r="F89" s="96">
        <f t="shared" si="6"/>
        <v>5.3787234384027771E-2</v>
      </c>
      <c r="G89" s="97">
        <f t="shared" si="7"/>
        <v>5.3787234384027771E-2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54</v>
      </c>
      <c r="Y89" s="125">
        <v>53</v>
      </c>
      <c r="Z89" s="125">
        <v>60</v>
      </c>
    </row>
    <row r="90" spans="1:32" ht="15" customHeight="1" x14ac:dyDescent="0.25">
      <c r="A90" s="95" t="s">
        <v>7</v>
      </c>
      <c r="B90" s="95"/>
      <c r="C90" s="109" t="str">
        <f t="shared" si="3"/>
        <v>$30.7 mil</v>
      </c>
      <c r="D90" s="96">
        <f t="shared" si="4"/>
        <v>0.12996114861726582</v>
      </c>
      <c r="E90" s="97">
        <f t="shared" si="5"/>
        <v>0.12996114861726582</v>
      </c>
      <c r="F90" s="96">
        <f t="shared" si="6"/>
        <v>0.32129132987906606</v>
      </c>
      <c r="G90" s="97">
        <f t="shared" si="7"/>
        <v>0.32129132987906606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50</v>
      </c>
      <c r="Y90" s="125">
        <v>45</v>
      </c>
      <c r="Z90" s="125">
        <v>57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307</v>
      </c>
      <c r="Y91" s="125">
        <v>299</v>
      </c>
      <c r="Z91" s="125">
        <v>364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23</v>
      </c>
      <c r="Y93" s="125">
        <v>24</v>
      </c>
      <c r="Z93" s="125">
        <v>19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37</v>
      </c>
      <c r="Y94" s="125">
        <v>36</v>
      </c>
      <c r="Z94" s="125">
        <v>49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7</v>
      </c>
      <c r="Y95" s="125">
        <v>4</v>
      </c>
      <c r="Z95" s="125">
        <v>7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29</v>
      </c>
      <c r="Y96" s="125">
        <v>40</v>
      </c>
      <c r="Z96" s="125">
        <v>44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25</v>
      </c>
      <c r="Y97" s="125">
        <v>34</v>
      </c>
      <c r="Z97" s="125">
        <v>40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26</v>
      </c>
      <c r="Y98" s="125">
        <v>22</v>
      </c>
      <c r="Z98" s="125">
        <v>25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4</v>
      </c>
      <c r="Y99" s="125">
        <v>7</v>
      </c>
      <c r="Z99" s="125">
        <v>7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12</v>
      </c>
      <c r="Y100" s="125">
        <v>16</v>
      </c>
      <c r="Z100" s="125">
        <v>14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218</v>
      </c>
      <c r="Y101" s="125">
        <v>241</v>
      </c>
      <c r="Z101" s="125">
        <v>285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487</v>
      </c>
      <c r="Y104" s="125">
        <v>495</v>
      </c>
      <c r="Z104" s="125">
        <v>531</v>
      </c>
      <c r="AB104" s="122" t="str">
        <f>TEXT(Z104,"###,###")</f>
        <v>531</v>
      </c>
      <c r="AD104" s="143">
        <f>Z104/($Z$4)*100</f>
        <v>56.429330499468655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107</v>
      </c>
      <c r="Y105" s="125">
        <v>140</v>
      </c>
      <c r="Z105" s="125">
        <v>155</v>
      </c>
      <c r="AB105" s="122" t="str">
        <f>TEXT(Z105,"###,###")</f>
        <v>155</v>
      </c>
      <c r="AD105" s="143">
        <f>Z105/($Z$4)*100</f>
        <v>16.47183846971307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594</v>
      </c>
      <c r="Y106" s="132">
        <v>635</v>
      </c>
      <c r="Z106" s="132">
        <v>686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138</v>
      </c>
      <c r="Y108" s="125">
        <v>148</v>
      </c>
      <c r="Z108" s="125">
        <v>170</v>
      </c>
      <c r="AB108" s="122" t="str">
        <f>TEXT(Z108,"###,###")</f>
        <v>170</v>
      </c>
      <c r="AD108" s="143">
        <f>Z108/($Z$4)*100</f>
        <v>18.06588735387885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206</v>
      </c>
      <c r="Y109" s="125">
        <v>191</v>
      </c>
      <c r="Z109" s="125">
        <v>193</v>
      </c>
      <c r="AB109" s="122" t="str">
        <f>TEXT(Z109,"###,###")</f>
        <v>193</v>
      </c>
      <c r="AD109" s="143">
        <f>Z109/($Z$4)*100</f>
        <v>20.510095642933049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49</v>
      </c>
      <c r="Y110" s="125">
        <v>73</v>
      </c>
      <c r="Z110" s="125">
        <v>89</v>
      </c>
      <c r="AB110" s="122" t="str">
        <f>TEXT(Z110,"###,###")</f>
        <v>89</v>
      </c>
      <c r="AD110" s="143">
        <f>Z110/($Z$4)*100</f>
        <v>9.4580233793836346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202</v>
      </c>
      <c r="Y111" s="125">
        <v>223</v>
      </c>
      <c r="Z111" s="125">
        <v>240</v>
      </c>
      <c r="AB111" s="122" t="str">
        <f>TEXT(Z111,"###,###")</f>
        <v>240</v>
      </c>
      <c r="AD111" s="143">
        <f>Z111/($Z$4)*100</f>
        <v>25.504782146652499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746</v>
      </c>
      <c r="Y112" s="125">
        <v>798</v>
      </c>
      <c r="Z112" s="125">
        <v>944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44.21</v>
      </c>
      <c r="U118" s="144">
        <v>40.31</v>
      </c>
      <c r="V118" s="144">
        <v>41.67</v>
      </c>
      <c r="W118" s="144">
        <v>43.53</v>
      </c>
      <c r="X118" s="144">
        <v>44.9</v>
      </c>
      <c r="Y118" s="144">
        <v>44.61</v>
      </c>
      <c r="Z118" s="144">
        <v>45.98</v>
      </c>
      <c r="AB118" s="122" t="str">
        <f>TEXT(Z118,"##.0")</f>
        <v>46.0</v>
      </c>
    </row>
    <row r="120" spans="19:32" x14ac:dyDescent="0.25">
      <c r="S120" s="115" t="s">
        <v>106</v>
      </c>
      <c r="T120" s="125">
        <v>377</v>
      </c>
      <c r="U120" s="125">
        <v>399</v>
      </c>
      <c r="V120" s="125">
        <v>399</v>
      </c>
      <c r="W120" s="125">
        <v>420</v>
      </c>
      <c r="X120" s="125">
        <v>384</v>
      </c>
      <c r="Y120" s="125">
        <v>382</v>
      </c>
      <c r="Z120" s="125">
        <v>418</v>
      </c>
      <c r="AB120" s="122" t="str">
        <f>TEXT(Z120,"###,###")</f>
        <v>418</v>
      </c>
    </row>
    <row r="121" spans="19:32" x14ac:dyDescent="0.25">
      <c r="S121" s="115" t="s">
        <v>107</v>
      </c>
      <c r="T121" s="125">
        <v>63</v>
      </c>
      <c r="U121" s="125">
        <v>72</v>
      </c>
      <c r="V121" s="125">
        <v>73</v>
      </c>
      <c r="W121" s="125">
        <v>71</v>
      </c>
      <c r="X121" s="125">
        <v>93</v>
      </c>
      <c r="Y121" s="125">
        <v>91</v>
      </c>
      <c r="Z121" s="125">
        <v>131</v>
      </c>
      <c r="AB121" s="122" t="str">
        <f>TEXT(Z121,"###,###")</f>
        <v>131</v>
      </c>
    </row>
    <row r="122" spans="19:32" x14ac:dyDescent="0.25">
      <c r="S122" s="115" t="s">
        <v>108</v>
      </c>
      <c r="T122" s="125">
        <v>60</v>
      </c>
      <c r="U122" s="125">
        <v>61</v>
      </c>
      <c r="V122" s="125">
        <v>56</v>
      </c>
      <c r="W122" s="125">
        <v>58</v>
      </c>
      <c r="X122" s="125">
        <v>56</v>
      </c>
      <c r="Y122" s="125">
        <v>67</v>
      </c>
      <c r="Z122" s="125">
        <v>93</v>
      </c>
      <c r="AB122" s="122" t="str">
        <f>TEXT(Z122,"###,###")</f>
        <v>93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437</v>
      </c>
      <c r="U124" s="125">
        <v>460</v>
      </c>
      <c r="V124" s="125">
        <v>455</v>
      </c>
      <c r="W124" s="125">
        <v>478</v>
      </c>
      <c r="X124" s="125">
        <v>440</v>
      </c>
      <c r="Y124" s="125">
        <v>449</v>
      </c>
      <c r="Z124" s="125">
        <v>511</v>
      </c>
      <c r="AB124" s="122" t="str">
        <f>TEXT(Z124,"###,###")</f>
        <v>511</v>
      </c>
      <c r="AD124" s="139">
        <f>Z124/$Z$7*100</f>
        <v>79.224806201550393</v>
      </c>
    </row>
    <row r="125" spans="19:32" x14ac:dyDescent="0.25">
      <c r="S125" s="115" t="s">
        <v>110</v>
      </c>
      <c r="T125" s="125">
        <v>123</v>
      </c>
      <c r="U125" s="125">
        <v>133</v>
      </c>
      <c r="V125" s="125">
        <v>129</v>
      </c>
      <c r="W125" s="125">
        <v>129</v>
      </c>
      <c r="X125" s="125">
        <v>149</v>
      </c>
      <c r="Y125" s="125">
        <v>158</v>
      </c>
      <c r="Z125" s="125">
        <v>224</v>
      </c>
      <c r="AB125" s="122" t="str">
        <f>TEXT(Z125,"###,###")</f>
        <v>224</v>
      </c>
      <c r="AD125" s="139">
        <f>Z125/$Z$7*100</f>
        <v>34.728682170542633</v>
      </c>
    </row>
    <row r="127" spans="19:32" x14ac:dyDescent="0.25">
      <c r="S127" s="115" t="s">
        <v>111</v>
      </c>
      <c r="T127" s="125">
        <v>258</v>
      </c>
      <c r="U127" s="125">
        <v>281</v>
      </c>
      <c r="V127" s="125">
        <v>289</v>
      </c>
      <c r="W127" s="125">
        <v>308</v>
      </c>
      <c r="X127" s="125">
        <v>311</v>
      </c>
      <c r="Y127" s="125">
        <v>299</v>
      </c>
      <c r="Z127" s="125">
        <v>358</v>
      </c>
      <c r="AB127" s="122" t="str">
        <f>TEXT(Z127,"###,###")</f>
        <v>358</v>
      </c>
      <c r="AD127" s="139">
        <f>Z127/$Z$7*100</f>
        <v>55.503875968992247</v>
      </c>
    </row>
    <row r="128" spans="19:32" x14ac:dyDescent="0.25">
      <c r="S128" s="115" t="s">
        <v>112</v>
      </c>
      <c r="T128" s="125">
        <v>240</v>
      </c>
      <c r="U128" s="125">
        <v>249</v>
      </c>
      <c r="V128" s="125">
        <v>236</v>
      </c>
      <c r="W128" s="125">
        <v>238</v>
      </c>
      <c r="X128" s="125">
        <v>219</v>
      </c>
      <c r="Y128" s="125">
        <v>241</v>
      </c>
      <c r="Z128" s="125">
        <v>286</v>
      </c>
      <c r="AB128" s="122" t="str">
        <f>TEXT(Z128,"###,###")</f>
        <v>286</v>
      </c>
      <c r="AD128" s="139">
        <f>Z128/$Z$7*100</f>
        <v>44.34108527131783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25" id="{02D220C3-06E7-4117-ACD5-37CFA22A62C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528" id="{3B916D85-1DF5-4578-8B53-96571D03418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531" id="{D8FB282C-9084-4A74-9E61-6BB8CABAA86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534" id="{14B68292-F008-42B1-A2E1-2650842F113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B4CF3-217F-4B28-9A12-720ABD7A332A}">
  <sheetPr codeName="Sheet84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Gawler</v>
      </c>
      <c r="T1" s="113"/>
      <c r="U1" s="113"/>
      <c r="V1" s="113"/>
      <c r="W1" s="113"/>
      <c r="X1" s="113"/>
      <c r="Y1" s="114" t="str">
        <f>Y3</f>
        <v>10.20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136</v>
      </c>
      <c r="Y3" s="118" t="s">
        <v>137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10.20 Gawler,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14757</v>
      </c>
      <c r="U4" s="121">
        <v>14854</v>
      </c>
      <c r="V4" s="121">
        <v>15134</v>
      </c>
      <c r="W4" s="121">
        <v>15214</v>
      </c>
      <c r="X4" s="121">
        <v>15283</v>
      </c>
      <c r="Y4" s="121">
        <v>16240</v>
      </c>
      <c r="Z4" s="121">
        <v>16877</v>
      </c>
      <c r="AB4" s="122" t="str">
        <f>TEXT(Z4,"###,###")</f>
        <v>16,877</v>
      </c>
      <c r="AD4" s="123">
        <f>Z4/Y4-1</f>
        <v>3.922413793103452E-2</v>
      </c>
      <c r="AF4" s="123">
        <f t="shared" ref="AF4:AF9" si="0">Z4/T4-1</f>
        <v>0.14366063563054832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7508</v>
      </c>
      <c r="U5" s="121">
        <v>7605</v>
      </c>
      <c r="V5" s="121">
        <v>7709</v>
      </c>
      <c r="W5" s="121">
        <v>7720</v>
      </c>
      <c r="X5" s="121">
        <v>7698</v>
      </c>
      <c r="Y5" s="121">
        <v>8270</v>
      </c>
      <c r="Z5" s="121">
        <v>8600</v>
      </c>
      <c r="AB5" s="122" t="str">
        <f>TEXT(Z5,"###,###")</f>
        <v>8,600</v>
      </c>
      <c r="AD5" s="123">
        <f t="shared" ref="AD5:AD9" si="1">Z5/Y5-1</f>
        <v>3.9903264812575667E-2</v>
      </c>
      <c r="AF5" s="123">
        <f t="shared" si="0"/>
        <v>0.14544485881726166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7245</v>
      </c>
      <c r="U6" s="121">
        <v>7245</v>
      </c>
      <c r="V6" s="121">
        <v>7427</v>
      </c>
      <c r="W6" s="121">
        <v>7492</v>
      </c>
      <c r="X6" s="121">
        <v>7586</v>
      </c>
      <c r="Y6" s="121">
        <v>7970</v>
      </c>
      <c r="Z6" s="121">
        <v>8276</v>
      </c>
      <c r="AB6" s="122" t="str">
        <f>TEXT(Z6,"###,###")</f>
        <v>8,276</v>
      </c>
      <c r="AD6" s="123">
        <f t="shared" si="1"/>
        <v>3.8393977415307479E-2</v>
      </c>
      <c r="AF6" s="123">
        <f t="shared" si="0"/>
        <v>0.14230503795721194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10827</v>
      </c>
      <c r="U7" s="121">
        <v>10947</v>
      </c>
      <c r="V7" s="121">
        <v>11134</v>
      </c>
      <c r="W7" s="121">
        <v>11252</v>
      </c>
      <c r="X7" s="121">
        <v>11475</v>
      </c>
      <c r="Y7" s="121">
        <v>11952</v>
      </c>
      <c r="Z7" s="121">
        <v>12422</v>
      </c>
      <c r="AB7" s="122" t="str">
        <f>TEXT(Z7,"###,###")</f>
        <v>12,422</v>
      </c>
      <c r="AD7" s="123">
        <f t="shared" si="1"/>
        <v>3.9323962516733646E-2</v>
      </c>
      <c r="AF7" s="123">
        <f t="shared" si="0"/>
        <v>0.14731689295280326</v>
      </c>
    </row>
    <row r="8" spans="1:32" ht="17.25" customHeight="1" x14ac:dyDescent="0.25">
      <c r="A8" s="44" t="s">
        <v>13</v>
      </c>
      <c r="B8" s="45"/>
      <c r="C8" s="46"/>
      <c r="D8" s="47" t="str">
        <f>AB4</f>
        <v>16,877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12,422</v>
      </c>
      <c r="P8" s="48"/>
      <c r="S8" s="120" t="s">
        <v>88</v>
      </c>
      <c r="T8" s="121">
        <v>38482</v>
      </c>
      <c r="U8" s="121">
        <v>39231.61</v>
      </c>
      <c r="V8" s="121">
        <v>39592.379999999997</v>
      </c>
      <c r="W8" s="121">
        <v>41444.5</v>
      </c>
      <c r="X8" s="121">
        <v>43225.01</v>
      </c>
      <c r="Y8" s="121">
        <v>43851</v>
      </c>
      <c r="Z8" s="121">
        <v>45130.77</v>
      </c>
      <c r="AB8" s="122" t="str">
        <f>TEXT(Z8,"$###,###")</f>
        <v>$45,131</v>
      </c>
      <c r="AD8" s="123">
        <f t="shared" si="1"/>
        <v>2.9184511185605722E-2</v>
      </c>
      <c r="AF8" s="123">
        <f t="shared" si="0"/>
        <v>0.17277610311314362</v>
      </c>
    </row>
    <row r="9" spans="1:32" x14ac:dyDescent="0.25">
      <c r="A9" s="52" t="s">
        <v>15</v>
      </c>
      <c r="B9" s="53"/>
      <c r="C9" s="54"/>
      <c r="D9" s="55">
        <f>AD104</f>
        <v>75.694732476150975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51.263886652712934</v>
      </c>
      <c r="P9" s="56" t="s">
        <v>89</v>
      </c>
      <c r="S9" s="120" t="s">
        <v>7</v>
      </c>
      <c r="T9" s="121">
        <v>499765710</v>
      </c>
      <c r="U9" s="121">
        <v>516776724</v>
      </c>
      <c r="V9" s="121">
        <v>541640980</v>
      </c>
      <c r="W9" s="121">
        <v>558785803</v>
      </c>
      <c r="X9" s="121">
        <v>584288029</v>
      </c>
      <c r="Y9" s="121">
        <v>621533970</v>
      </c>
      <c r="Z9" s="121">
        <v>667692515</v>
      </c>
      <c r="AB9" s="122" t="str">
        <f>TEXT(Z9/1000000,"$#,###.0")&amp;" mil"</f>
        <v>$667.7 mil</v>
      </c>
      <c r="AD9" s="123">
        <f t="shared" si="1"/>
        <v>7.4265522446021803E-2</v>
      </c>
      <c r="AF9" s="123">
        <f t="shared" si="0"/>
        <v>0.33601105806158649</v>
      </c>
    </row>
    <row r="10" spans="1:32" x14ac:dyDescent="0.25">
      <c r="A10" s="52" t="s">
        <v>18</v>
      </c>
      <c r="B10" s="53"/>
      <c r="C10" s="54"/>
      <c r="D10" s="55">
        <f>AD105</f>
        <v>17.349054926823488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48.76026404765738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93.181452262115599</v>
      </c>
      <c r="P11" s="56" t="s">
        <v>89</v>
      </c>
      <c r="S11" s="120" t="s">
        <v>30</v>
      </c>
      <c r="T11" s="125">
        <v>13230</v>
      </c>
      <c r="U11" s="125">
        <v>13445</v>
      </c>
      <c r="V11" s="125">
        <v>13757</v>
      </c>
      <c r="W11" s="125">
        <v>13858</v>
      </c>
      <c r="X11" s="125">
        <v>13906</v>
      </c>
      <c r="Y11" s="125">
        <v>14829</v>
      </c>
      <c r="Z11" s="125">
        <v>15401</v>
      </c>
    </row>
    <row r="12" spans="1:32" ht="28.5" customHeight="1" x14ac:dyDescent="0.25">
      <c r="A12" s="52" t="s">
        <v>20</v>
      </c>
      <c r="B12" s="54"/>
      <c r="C12" s="54"/>
      <c r="D12" s="55">
        <f>AD108</f>
        <v>13.236949694850979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11.890194815649654</v>
      </c>
      <c r="P12" s="56" t="s">
        <v>89</v>
      </c>
      <c r="S12" s="120" t="s">
        <v>31</v>
      </c>
      <c r="T12" s="125">
        <v>1528</v>
      </c>
      <c r="U12" s="125">
        <v>1410</v>
      </c>
      <c r="V12" s="125">
        <v>1375</v>
      </c>
      <c r="W12" s="125">
        <v>1353</v>
      </c>
      <c r="X12" s="125">
        <v>1380</v>
      </c>
      <c r="Y12" s="125">
        <v>1411</v>
      </c>
      <c r="Z12" s="125">
        <v>1475</v>
      </c>
    </row>
    <row r="13" spans="1:32" ht="15" customHeight="1" x14ac:dyDescent="0.25">
      <c r="A13" s="52" t="s">
        <v>21</v>
      </c>
      <c r="B13" s="54"/>
      <c r="C13" s="54"/>
      <c r="D13" s="55">
        <f>AD109</f>
        <v>13.936126088759851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41.3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21.170824198613499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44.634709960301002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390</v>
      </c>
      <c r="Z15" s="125">
        <v>329</v>
      </c>
      <c r="AB15" s="129">
        <f t="shared" ref="AB15:AB34" si="2">IF(Z15="np",0,Z15/$Z$34)</f>
        <v>1.9493985897967647E-2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98</v>
      </c>
      <c r="Z16" s="125">
        <v>119</v>
      </c>
      <c r="AB16" s="129">
        <f t="shared" si="2"/>
        <v>7.0510161758606388E-3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1411</v>
      </c>
      <c r="Z17" s="125">
        <v>1361</v>
      </c>
      <c r="AB17" s="129">
        <f t="shared" si="2"/>
        <v>8.0642294246607807E-2</v>
      </c>
    </row>
    <row r="18" spans="1:28" x14ac:dyDescent="0.25">
      <c r="A18" s="82" t="str">
        <f>$S$1&amp;" ("&amp;$T$2&amp;" to "&amp;$Z$2&amp;")"</f>
        <v>Gawler (2011-12 to 2017-18)</v>
      </c>
      <c r="B18" s="82"/>
      <c r="C18" s="82"/>
      <c r="D18" s="82"/>
      <c r="E18" s="82"/>
      <c r="F18" s="82"/>
      <c r="G18" s="82" t="str">
        <f>$S$1&amp;" ("&amp;$T$2&amp;" to "&amp;$Z$2&amp;")"</f>
        <v>Gawler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99</v>
      </c>
      <c r="Z18" s="125">
        <v>111</v>
      </c>
      <c r="AB18" s="129">
        <f t="shared" si="2"/>
        <v>6.5769982816851333E-3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1144</v>
      </c>
      <c r="Z19" s="125">
        <v>1335</v>
      </c>
      <c r="AB19" s="129">
        <f t="shared" si="2"/>
        <v>7.9101736090537417E-2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661</v>
      </c>
      <c r="Z20" s="125">
        <v>700</v>
      </c>
      <c r="AB20" s="129">
        <f t="shared" si="2"/>
        <v>4.14765657403567E-2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1681</v>
      </c>
      <c r="Z21" s="125">
        <v>1740</v>
      </c>
      <c r="AB21" s="129">
        <f t="shared" si="2"/>
        <v>0.10309889198317236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971</v>
      </c>
      <c r="Z22" s="125">
        <v>912</v>
      </c>
      <c r="AB22" s="129">
        <f t="shared" si="2"/>
        <v>5.4038039936007587E-2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683</v>
      </c>
      <c r="Z23" s="125">
        <v>771</v>
      </c>
      <c r="AB23" s="129">
        <f t="shared" si="2"/>
        <v>4.5683474551164303E-2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100</v>
      </c>
      <c r="Z24" s="125">
        <v>87</v>
      </c>
      <c r="AB24" s="129">
        <f t="shared" si="2"/>
        <v>5.1549445991586184E-3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486</v>
      </c>
      <c r="Z25" s="125">
        <v>493</v>
      </c>
      <c r="AB25" s="129">
        <f t="shared" si="2"/>
        <v>2.9211352728565503E-2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297</v>
      </c>
      <c r="Z26" s="125">
        <v>292</v>
      </c>
      <c r="AB26" s="129">
        <f t="shared" si="2"/>
        <v>1.7301653137405937E-2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694</v>
      </c>
      <c r="Z27" s="125">
        <v>791</v>
      </c>
      <c r="AB27" s="129">
        <f t="shared" si="2"/>
        <v>4.6868519286603072E-2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1359</v>
      </c>
      <c r="Z28" s="125">
        <v>1552</v>
      </c>
      <c r="AB28" s="129">
        <f t="shared" si="2"/>
        <v>9.1959471470047988E-2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1139</v>
      </c>
      <c r="Z29" s="125">
        <v>1163</v>
      </c>
      <c r="AB29" s="129">
        <f t="shared" si="2"/>
        <v>6.8910351365764053E-2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1379</v>
      </c>
      <c r="Z30" s="125">
        <v>1411</v>
      </c>
      <c r="AB30" s="129">
        <f t="shared" si="2"/>
        <v>8.3604906085204711E-2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1823</v>
      </c>
      <c r="Z31" s="125">
        <v>2091</v>
      </c>
      <c r="AB31" s="129">
        <f t="shared" si="2"/>
        <v>0.12389642709012265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172</v>
      </c>
      <c r="Z32" s="125">
        <v>205</v>
      </c>
      <c r="AB32" s="129">
        <f t="shared" si="2"/>
        <v>1.2146708538247319E-2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575</v>
      </c>
      <c r="Z33" s="125">
        <v>629</v>
      </c>
      <c r="AB33" s="129">
        <f t="shared" si="2"/>
        <v>3.7269656929549089E-2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16240</v>
      </c>
      <c r="Z34" s="132">
        <v>16877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2</v>
      </c>
      <c r="Y44" s="125">
        <v>9</v>
      </c>
      <c r="Z44" s="125">
        <v>3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109</v>
      </c>
      <c r="Y45" s="125">
        <v>134</v>
      </c>
      <c r="Z45" s="125">
        <v>153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499</v>
      </c>
      <c r="Y46" s="125">
        <v>539</v>
      </c>
      <c r="Z46" s="125">
        <v>547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746</v>
      </c>
      <c r="Y47" s="125">
        <v>853</v>
      </c>
      <c r="Z47" s="125">
        <v>851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881</v>
      </c>
      <c r="Y48" s="125">
        <v>1014</v>
      </c>
      <c r="Z48" s="125">
        <v>1009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Gawler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895</v>
      </c>
      <c r="Y49" s="125">
        <v>932</v>
      </c>
      <c r="Z49" s="125">
        <v>990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667</v>
      </c>
      <c r="Y50" s="125">
        <v>764</v>
      </c>
      <c r="Z50" s="125">
        <v>815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739</v>
      </c>
      <c r="Y51" s="125">
        <v>746</v>
      </c>
      <c r="Z51" s="125">
        <v>734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777</v>
      </c>
      <c r="Y52" s="125">
        <v>790</v>
      </c>
      <c r="Z52" s="125">
        <v>860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726</v>
      </c>
      <c r="Y53" s="125">
        <v>792</v>
      </c>
      <c r="Z53" s="125">
        <v>825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778</v>
      </c>
      <c r="Y54" s="125">
        <v>768</v>
      </c>
      <c r="Z54" s="125">
        <v>776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521</v>
      </c>
      <c r="Y55" s="125">
        <v>524</v>
      </c>
      <c r="Z55" s="125">
        <v>581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240</v>
      </c>
      <c r="Y56" s="125">
        <v>269</v>
      </c>
      <c r="Z56" s="125">
        <v>277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55</v>
      </c>
      <c r="Y57" s="125">
        <v>72</v>
      </c>
      <c r="Z57" s="125">
        <v>93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29</v>
      </c>
      <c r="Y58" s="125">
        <v>36</v>
      </c>
      <c r="Z58" s="125">
        <v>32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14</v>
      </c>
      <c r="Y59" s="125">
        <v>16</v>
      </c>
      <c r="Z59" s="125">
        <v>19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21</v>
      </c>
      <c r="Y60" s="125">
        <v>15</v>
      </c>
      <c r="Z60" s="125">
        <v>16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7696</v>
      </c>
      <c r="Y61" s="125">
        <v>8270</v>
      </c>
      <c r="Z61" s="125">
        <v>8603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2</v>
      </c>
      <c r="Y63" s="125">
        <v>5</v>
      </c>
      <c r="Z63" s="125">
        <v>12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Gawler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186</v>
      </c>
      <c r="Y64" s="125">
        <v>166</v>
      </c>
      <c r="Z64" s="125">
        <v>191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524</v>
      </c>
      <c r="Y65" s="125">
        <v>553</v>
      </c>
      <c r="Z65" s="125">
        <v>563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821</v>
      </c>
      <c r="Y66" s="125">
        <v>875</v>
      </c>
      <c r="Z66" s="125">
        <v>910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782</v>
      </c>
      <c r="Y67" s="125">
        <v>830</v>
      </c>
      <c r="Z67" s="125">
        <v>855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742</v>
      </c>
      <c r="Y68" s="125">
        <v>780</v>
      </c>
      <c r="Z68" s="125">
        <v>812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635</v>
      </c>
      <c r="Y69" s="125">
        <v>704</v>
      </c>
      <c r="Z69" s="125">
        <v>757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710</v>
      </c>
      <c r="Y70" s="125">
        <v>744</v>
      </c>
      <c r="Z70" s="125">
        <v>707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850</v>
      </c>
      <c r="Y71" s="125">
        <v>910</v>
      </c>
      <c r="Z71" s="125">
        <v>930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844</v>
      </c>
      <c r="Y72" s="125">
        <v>834</v>
      </c>
      <c r="Z72" s="125">
        <v>865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767</v>
      </c>
      <c r="Y73" s="125">
        <v>814</v>
      </c>
      <c r="Z73" s="125">
        <v>832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466</v>
      </c>
      <c r="Y74" s="125">
        <v>472</v>
      </c>
      <c r="Z74" s="125">
        <v>517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146</v>
      </c>
      <c r="Y75" s="125">
        <v>152</v>
      </c>
      <c r="Z75" s="125">
        <v>183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56</v>
      </c>
      <c r="Y76" s="125">
        <v>66</v>
      </c>
      <c r="Z76" s="125">
        <v>68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28</v>
      </c>
      <c r="Y77" s="125">
        <v>28</v>
      </c>
      <c r="Z77" s="125">
        <v>27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22</v>
      </c>
      <c r="Y78" s="125">
        <v>25</v>
      </c>
      <c r="Z78" s="125">
        <v>23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10</v>
      </c>
      <c r="Y79" s="125">
        <v>11</v>
      </c>
      <c r="Z79" s="125">
        <v>15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7587</v>
      </c>
      <c r="Y80" s="125">
        <v>7970</v>
      </c>
      <c r="Z80" s="125">
        <v>8276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Gawler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588</v>
      </c>
      <c r="Y83" s="125">
        <v>609</v>
      </c>
      <c r="Z83" s="125">
        <v>617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530</v>
      </c>
      <c r="Y84" s="125">
        <v>559</v>
      </c>
      <c r="Z84" s="125">
        <v>590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16,877</v>
      </c>
      <c r="D85" s="96">
        <f t="shared" ref="D85:D90" si="4">AD4</f>
        <v>3.922413793103452E-2</v>
      </c>
      <c r="E85" s="97">
        <f t="shared" ref="E85:E90" si="5">AD4</f>
        <v>3.922413793103452E-2</v>
      </c>
      <c r="F85" s="96">
        <f t="shared" ref="F85:F90" si="6">AF4</f>
        <v>0.14366063563054832</v>
      </c>
      <c r="G85" s="97">
        <f t="shared" ref="G85:G90" si="7">AF4</f>
        <v>0.14366063563054832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1127</v>
      </c>
      <c r="Y85" s="125">
        <v>1176</v>
      </c>
      <c r="Z85" s="125">
        <v>1250</v>
      </c>
    </row>
    <row r="86" spans="1:32" ht="15" customHeight="1" x14ac:dyDescent="0.25">
      <c r="A86" s="98" t="s">
        <v>4</v>
      </c>
      <c r="B86" s="95"/>
      <c r="C86" s="109" t="str">
        <f t="shared" si="3"/>
        <v>8,600</v>
      </c>
      <c r="D86" s="96">
        <f t="shared" si="4"/>
        <v>3.9903264812575667E-2</v>
      </c>
      <c r="E86" s="97">
        <f t="shared" si="5"/>
        <v>3.9903264812575667E-2</v>
      </c>
      <c r="F86" s="96">
        <f t="shared" si="6"/>
        <v>0.14544485881726166</v>
      </c>
      <c r="G86" s="97">
        <f t="shared" si="7"/>
        <v>0.14544485881726166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316</v>
      </c>
      <c r="Y86" s="125">
        <v>370</v>
      </c>
      <c r="Z86" s="125">
        <v>410</v>
      </c>
    </row>
    <row r="87" spans="1:32" ht="15" customHeight="1" x14ac:dyDescent="0.25">
      <c r="A87" s="98" t="s">
        <v>5</v>
      </c>
      <c r="B87" s="95"/>
      <c r="C87" s="109" t="str">
        <f t="shared" si="3"/>
        <v>8,276</v>
      </c>
      <c r="D87" s="96">
        <f t="shared" si="4"/>
        <v>3.8393977415307479E-2</v>
      </c>
      <c r="E87" s="97">
        <f t="shared" si="5"/>
        <v>3.8393977415307479E-2</v>
      </c>
      <c r="F87" s="96">
        <f t="shared" si="6"/>
        <v>0.14230503795721194</v>
      </c>
      <c r="G87" s="97">
        <f t="shared" si="7"/>
        <v>0.14230503795721194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277</v>
      </c>
      <c r="Y87" s="125">
        <v>284</v>
      </c>
      <c r="Z87" s="125">
        <v>292</v>
      </c>
    </row>
    <row r="88" spans="1:32" ht="15" customHeight="1" x14ac:dyDescent="0.25">
      <c r="A88" s="95" t="s">
        <v>6</v>
      </c>
      <c r="B88" s="95"/>
      <c r="C88" s="109" t="str">
        <f t="shared" si="3"/>
        <v>12,422</v>
      </c>
      <c r="D88" s="96">
        <f t="shared" si="4"/>
        <v>3.9323962516733646E-2</v>
      </c>
      <c r="E88" s="97">
        <f t="shared" si="5"/>
        <v>3.9323962516733646E-2</v>
      </c>
      <c r="F88" s="96">
        <f t="shared" si="6"/>
        <v>0.14731689295280326</v>
      </c>
      <c r="G88" s="97">
        <f t="shared" si="7"/>
        <v>0.14731689295280326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313</v>
      </c>
      <c r="Y88" s="125">
        <v>349</v>
      </c>
      <c r="Z88" s="125">
        <v>359</v>
      </c>
    </row>
    <row r="89" spans="1:32" ht="15" customHeight="1" x14ac:dyDescent="0.25">
      <c r="A89" s="95" t="s">
        <v>104</v>
      </c>
      <c r="B89" s="95"/>
      <c r="C89" s="146" t="str">
        <f t="shared" si="3"/>
        <v>$45,131</v>
      </c>
      <c r="D89" s="96">
        <f t="shared" si="4"/>
        <v>2.9184511185605722E-2</v>
      </c>
      <c r="E89" s="97">
        <f t="shared" si="5"/>
        <v>2.9184511185605722E-2</v>
      </c>
      <c r="F89" s="96">
        <f t="shared" si="6"/>
        <v>0.17277610311314362</v>
      </c>
      <c r="G89" s="97">
        <f t="shared" si="7"/>
        <v>0.17277610311314362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708</v>
      </c>
      <c r="Y89" s="125">
        <v>728</v>
      </c>
      <c r="Z89" s="125">
        <v>781</v>
      </c>
    </row>
    <row r="90" spans="1:32" ht="15" customHeight="1" x14ac:dyDescent="0.25">
      <c r="A90" s="95" t="s">
        <v>7</v>
      </c>
      <c r="B90" s="95"/>
      <c r="C90" s="109" t="str">
        <f t="shared" si="3"/>
        <v>$667.7 mil</v>
      </c>
      <c r="D90" s="96">
        <f t="shared" si="4"/>
        <v>7.4265522446021803E-2</v>
      </c>
      <c r="E90" s="97">
        <f t="shared" si="5"/>
        <v>7.4265522446021803E-2</v>
      </c>
      <c r="F90" s="96">
        <f t="shared" si="6"/>
        <v>0.33601105806158649</v>
      </c>
      <c r="G90" s="97">
        <f t="shared" si="7"/>
        <v>0.33601105806158649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802</v>
      </c>
      <c r="Y90" s="125">
        <v>867</v>
      </c>
      <c r="Z90" s="125">
        <v>874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5839</v>
      </c>
      <c r="Y91" s="125">
        <v>6098</v>
      </c>
      <c r="Z91" s="125">
        <v>6369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391</v>
      </c>
      <c r="Y93" s="125">
        <v>429</v>
      </c>
      <c r="Z93" s="125">
        <v>465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938</v>
      </c>
      <c r="Y94" s="125">
        <v>992</v>
      </c>
      <c r="Z94" s="125">
        <v>1043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197</v>
      </c>
      <c r="Y95" s="125">
        <v>206</v>
      </c>
      <c r="Z95" s="125">
        <v>213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1037</v>
      </c>
      <c r="Y96" s="125">
        <v>1098</v>
      </c>
      <c r="Z96" s="125">
        <v>1140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1002</v>
      </c>
      <c r="Y97" s="125">
        <v>1087</v>
      </c>
      <c r="Z97" s="125">
        <v>1137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657</v>
      </c>
      <c r="Y98" s="125">
        <v>659</v>
      </c>
      <c r="Z98" s="125">
        <v>712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58</v>
      </c>
      <c r="Y99" s="125">
        <v>65</v>
      </c>
      <c r="Z99" s="125">
        <v>70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419</v>
      </c>
      <c r="Y100" s="125">
        <v>419</v>
      </c>
      <c r="Z100" s="125">
        <v>438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5638</v>
      </c>
      <c r="Y101" s="125">
        <v>5854</v>
      </c>
      <c r="Z101" s="125">
        <v>6053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11362</v>
      </c>
      <c r="Y104" s="125">
        <v>12354</v>
      </c>
      <c r="Z104" s="125">
        <v>12775</v>
      </c>
      <c r="AB104" s="122" t="str">
        <f>TEXT(Z104,"###,###")</f>
        <v>12,775</v>
      </c>
      <c r="AD104" s="143">
        <f>Z104/($Z$4)*100</f>
        <v>75.694732476150975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2706</v>
      </c>
      <c r="Y105" s="125">
        <v>2851</v>
      </c>
      <c r="Z105" s="125">
        <v>2928</v>
      </c>
      <c r="AB105" s="122" t="str">
        <f>TEXT(Z105,"###,###")</f>
        <v>2,928</v>
      </c>
      <c r="AD105" s="143">
        <f>Z105/($Z$4)*100</f>
        <v>17.349054926823488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14068</v>
      </c>
      <c r="Y106" s="132">
        <v>15205</v>
      </c>
      <c r="Z106" s="132">
        <v>15703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1773</v>
      </c>
      <c r="Y108" s="125">
        <v>1915</v>
      </c>
      <c r="Z108" s="125">
        <v>2234</v>
      </c>
      <c r="AB108" s="122" t="str">
        <f>TEXT(Z108,"###,###")</f>
        <v>2,234</v>
      </c>
      <c r="AD108" s="143">
        <f>Z108/($Z$4)*100</f>
        <v>13.236949694850979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2118</v>
      </c>
      <c r="Y109" s="125">
        <v>2439</v>
      </c>
      <c r="Z109" s="125">
        <v>2352</v>
      </c>
      <c r="AB109" s="122" t="str">
        <f>TEXT(Z109,"###,###")</f>
        <v>2,352</v>
      </c>
      <c r="AD109" s="143">
        <f>Z109/($Z$4)*100</f>
        <v>13.936126088759851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3184</v>
      </c>
      <c r="Y110" s="125">
        <v>3485</v>
      </c>
      <c r="Z110" s="125">
        <v>3573</v>
      </c>
      <c r="AB110" s="122" t="str">
        <f>TEXT(Z110,"###,###")</f>
        <v>3,573</v>
      </c>
      <c r="AD110" s="143">
        <f>Z110/($Z$4)*100</f>
        <v>21.170824198613499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6984</v>
      </c>
      <c r="Y111" s="125">
        <v>7366</v>
      </c>
      <c r="Z111" s="125">
        <v>7533</v>
      </c>
      <c r="AB111" s="122" t="str">
        <f>TEXT(Z111,"###,###")</f>
        <v>7,533</v>
      </c>
      <c r="AD111" s="143">
        <f>Z111/($Z$4)*100</f>
        <v>44.634709960301002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15283</v>
      </c>
      <c r="Y112" s="125">
        <v>16240</v>
      </c>
      <c r="Z112" s="125">
        <v>16877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42.55</v>
      </c>
      <c r="U118" s="144">
        <v>38.700000000000003</v>
      </c>
      <c r="V118" s="144">
        <v>43.79</v>
      </c>
      <c r="W118" s="144">
        <v>41.98</v>
      </c>
      <c r="X118" s="144">
        <v>42.29</v>
      </c>
      <c r="Y118" s="144">
        <v>41.23</v>
      </c>
      <c r="Z118" s="144">
        <v>41.27</v>
      </c>
      <c r="AB118" s="122" t="str">
        <f>TEXT(Z118,"##.0")</f>
        <v>41.3</v>
      </c>
    </row>
    <row r="120" spans="19:32" x14ac:dyDescent="0.25">
      <c r="S120" s="115" t="s">
        <v>106</v>
      </c>
      <c r="T120" s="125">
        <v>9302</v>
      </c>
      <c r="U120" s="125">
        <v>9541</v>
      </c>
      <c r="V120" s="125">
        <v>9756</v>
      </c>
      <c r="W120" s="125">
        <v>9897</v>
      </c>
      <c r="X120" s="125">
        <v>10098</v>
      </c>
      <c r="Y120" s="125">
        <v>10541</v>
      </c>
      <c r="Z120" s="125">
        <v>10946</v>
      </c>
      <c r="AB120" s="122" t="str">
        <f>TEXT(Z120,"###,###")</f>
        <v>10,946</v>
      </c>
    </row>
    <row r="121" spans="19:32" x14ac:dyDescent="0.25">
      <c r="S121" s="115" t="s">
        <v>107</v>
      </c>
      <c r="T121" s="125">
        <v>881</v>
      </c>
      <c r="U121" s="125">
        <v>825</v>
      </c>
      <c r="V121" s="125">
        <v>808</v>
      </c>
      <c r="W121" s="125">
        <v>763</v>
      </c>
      <c r="X121" s="125">
        <v>805</v>
      </c>
      <c r="Y121" s="125">
        <v>812</v>
      </c>
      <c r="Z121" s="125">
        <v>848</v>
      </c>
      <c r="AB121" s="122" t="str">
        <f>TEXT(Z121,"###,###")</f>
        <v>848</v>
      </c>
    </row>
    <row r="122" spans="19:32" x14ac:dyDescent="0.25">
      <c r="S122" s="115" t="s">
        <v>108</v>
      </c>
      <c r="T122" s="125">
        <v>646</v>
      </c>
      <c r="U122" s="125">
        <v>581</v>
      </c>
      <c r="V122" s="125">
        <v>571</v>
      </c>
      <c r="W122" s="125">
        <v>593</v>
      </c>
      <c r="X122" s="125">
        <v>574</v>
      </c>
      <c r="Y122" s="125">
        <v>599</v>
      </c>
      <c r="Z122" s="125">
        <v>629</v>
      </c>
      <c r="AB122" s="122" t="str">
        <f>TEXT(Z122,"###,###")</f>
        <v>629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9948</v>
      </c>
      <c r="U124" s="125">
        <v>10122</v>
      </c>
      <c r="V124" s="125">
        <v>10327</v>
      </c>
      <c r="W124" s="125">
        <v>10490</v>
      </c>
      <c r="X124" s="125">
        <v>10672</v>
      </c>
      <c r="Y124" s="125">
        <v>11140</v>
      </c>
      <c r="Z124" s="125">
        <v>11575</v>
      </c>
      <c r="AB124" s="122" t="str">
        <f>TEXT(Z124,"###,###")</f>
        <v>11,575</v>
      </c>
      <c r="AD124" s="139">
        <f>Z124/$Z$7*100</f>
        <v>93.181452262115599</v>
      </c>
    </row>
    <row r="125" spans="19:32" x14ac:dyDescent="0.25">
      <c r="S125" s="115" t="s">
        <v>110</v>
      </c>
      <c r="T125" s="125">
        <v>1527</v>
      </c>
      <c r="U125" s="125">
        <v>1406</v>
      </c>
      <c r="V125" s="125">
        <v>1379</v>
      </c>
      <c r="W125" s="125">
        <v>1356</v>
      </c>
      <c r="X125" s="125">
        <v>1379</v>
      </c>
      <c r="Y125" s="125">
        <v>1411</v>
      </c>
      <c r="Z125" s="125">
        <v>1477</v>
      </c>
      <c r="AB125" s="122" t="str">
        <f>TEXT(Z125,"###,###")</f>
        <v>1,477</v>
      </c>
      <c r="AD125" s="139">
        <f>Z125/$Z$7*100</f>
        <v>11.890194815649654</v>
      </c>
    </row>
    <row r="127" spans="19:32" x14ac:dyDescent="0.25">
      <c r="S127" s="115" t="s">
        <v>111</v>
      </c>
      <c r="T127" s="125">
        <v>5583</v>
      </c>
      <c r="U127" s="125">
        <v>5686</v>
      </c>
      <c r="V127" s="125">
        <v>5763</v>
      </c>
      <c r="W127" s="125">
        <v>5773</v>
      </c>
      <c r="X127" s="125">
        <v>5840</v>
      </c>
      <c r="Y127" s="125">
        <v>6098</v>
      </c>
      <c r="Z127" s="125">
        <v>6368</v>
      </c>
      <c r="AB127" s="122" t="str">
        <f>TEXT(Z127,"###,###")</f>
        <v>6,368</v>
      </c>
      <c r="AD127" s="139">
        <f>Z127/$Z$7*100</f>
        <v>51.263886652712934</v>
      </c>
    </row>
    <row r="128" spans="19:32" x14ac:dyDescent="0.25">
      <c r="S128" s="115" t="s">
        <v>112</v>
      </c>
      <c r="T128" s="125">
        <v>5243</v>
      </c>
      <c r="U128" s="125">
        <v>5264</v>
      </c>
      <c r="V128" s="125">
        <v>5376</v>
      </c>
      <c r="W128" s="125">
        <v>5480</v>
      </c>
      <c r="X128" s="125">
        <v>5637</v>
      </c>
      <c r="Y128" s="125">
        <v>5854</v>
      </c>
      <c r="Z128" s="125">
        <v>6057</v>
      </c>
      <c r="AB128" s="122" t="str">
        <f>TEXT(Z128,"###,###")</f>
        <v>6,057</v>
      </c>
      <c r="AD128" s="139">
        <f>Z128/$Z$7*100</f>
        <v>48.76026404765738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15" id="{7CCBA5E4-48F7-46F8-9C93-8684A9682AB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518" id="{AAA2AAA3-9B05-45C5-9EF7-1EC286E9759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521" id="{E297086A-A358-4084-BAAB-0FA7FBC17A0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524" id="{9DEBF93C-2074-4969-A12C-50659757B8C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CE09ED-D7F3-46F9-B3CC-5324DC79C0FD}">
  <sheetPr codeName="Sheet85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Goyder</v>
      </c>
      <c r="T1" s="113"/>
      <c r="U1" s="113"/>
      <c r="V1" s="113"/>
      <c r="W1" s="113"/>
      <c r="X1" s="113"/>
      <c r="Y1" s="114" t="str">
        <f>Y3</f>
        <v>10.21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138</v>
      </c>
      <c r="Y3" s="118" t="s">
        <v>222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10.21 Goyder,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2293</v>
      </c>
      <c r="U4" s="121">
        <v>2161</v>
      </c>
      <c r="V4" s="121">
        <v>2362</v>
      </c>
      <c r="W4" s="121">
        <v>2378</v>
      </c>
      <c r="X4" s="121">
        <v>2367</v>
      </c>
      <c r="Y4" s="121">
        <v>2760</v>
      </c>
      <c r="Z4" s="121">
        <v>3267</v>
      </c>
      <c r="AB4" s="122" t="str">
        <f>TEXT(Z4,"###,###")</f>
        <v>3,267</v>
      </c>
      <c r="AD4" s="123">
        <f>Z4/Y4-1</f>
        <v>0.18369565217391304</v>
      </c>
      <c r="AF4" s="123">
        <f t="shared" ref="AF4:AF9" si="0">Z4/T4-1</f>
        <v>0.42477104230266027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1246</v>
      </c>
      <c r="U5" s="121">
        <v>1194</v>
      </c>
      <c r="V5" s="121">
        <v>1333</v>
      </c>
      <c r="W5" s="121">
        <v>1310</v>
      </c>
      <c r="X5" s="121">
        <v>1324</v>
      </c>
      <c r="Y5" s="121">
        <v>1591</v>
      </c>
      <c r="Z5" s="121">
        <v>1890</v>
      </c>
      <c r="AB5" s="122" t="str">
        <f>TEXT(Z5,"###,###")</f>
        <v>1,890</v>
      </c>
      <c r="AD5" s="123">
        <f t="shared" ref="AD5:AD9" si="1">Z5/Y5-1</f>
        <v>0.18793211816467625</v>
      </c>
      <c r="AF5" s="123">
        <f t="shared" si="0"/>
        <v>0.51685393258426959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1049</v>
      </c>
      <c r="U6" s="121">
        <v>971</v>
      </c>
      <c r="V6" s="121">
        <v>1028</v>
      </c>
      <c r="W6" s="121">
        <v>1075</v>
      </c>
      <c r="X6" s="121">
        <v>1046</v>
      </c>
      <c r="Y6" s="121">
        <v>1169</v>
      </c>
      <c r="Z6" s="121">
        <v>1379</v>
      </c>
      <c r="AB6" s="122" t="str">
        <f>TEXT(Z6,"###,###")</f>
        <v>1,379</v>
      </c>
      <c r="AD6" s="123">
        <f t="shared" si="1"/>
        <v>0.17964071856287434</v>
      </c>
      <c r="AF6" s="123">
        <f t="shared" si="0"/>
        <v>0.31458531935176359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1480</v>
      </c>
      <c r="U7" s="121">
        <v>1445</v>
      </c>
      <c r="V7" s="121">
        <v>1530</v>
      </c>
      <c r="W7" s="121">
        <v>1546</v>
      </c>
      <c r="X7" s="121">
        <v>1537</v>
      </c>
      <c r="Y7" s="121">
        <v>1766</v>
      </c>
      <c r="Z7" s="121">
        <v>2064</v>
      </c>
      <c r="AB7" s="122" t="str">
        <f>TEXT(Z7,"###,###")</f>
        <v>2,064</v>
      </c>
      <c r="AD7" s="123">
        <f t="shared" si="1"/>
        <v>0.16874292185730466</v>
      </c>
      <c r="AF7" s="123">
        <f t="shared" si="0"/>
        <v>0.39459459459459456</v>
      </c>
    </row>
    <row r="8" spans="1:32" ht="17.25" customHeight="1" x14ac:dyDescent="0.25">
      <c r="A8" s="44" t="s">
        <v>13</v>
      </c>
      <c r="B8" s="45"/>
      <c r="C8" s="46"/>
      <c r="D8" s="47" t="str">
        <f>AB4</f>
        <v>3,267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2,064</v>
      </c>
      <c r="P8" s="48"/>
      <c r="S8" s="120" t="s">
        <v>88</v>
      </c>
      <c r="T8" s="121">
        <v>27528.81</v>
      </c>
      <c r="U8" s="121">
        <v>28263.94</v>
      </c>
      <c r="V8" s="121">
        <v>25023</v>
      </c>
      <c r="W8" s="121">
        <v>26118.13</v>
      </c>
      <c r="X8" s="121">
        <v>26519.69</v>
      </c>
      <c r="Y8" s="121">
        <v>25830.240000000002</v>
      </c>
      <c r="Z8" s="121">
        <v>28041.51</v>
      </c>
      <c r="AB8" s="122" t="str">
        <f>TEXT(Z8,"$###,###")</f>
        <v>$28,042</v>
      </c>
      <c r="AD8" s="123">
        <f t="shared" si="1"/>
        <v>8.5607799230668968E-2</v>
      </c>
      <c r="AF8" s="123">
        <f t="shared" si="0"/>
        <v>1.8624125052989937E-2</v>
      </c>
    </row>
    <row r="9" spans="1:32" x14ac:dyDescent="0.25">
      <c r="A9" s="52" t="s">
        <v>15</v>
      </c>
      <c r="B9" s="53"/>
      <c r="C9" s="54"/>
      <c r="D9" s="55">
        <f>AD104</f>
        <v>60.391796755433113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56.201550387596896</v>
      </c>
      <c r="P9" s="56" t="s">
        <v>89</v>
      </c>
      <c r="S9" s="120" t="s">
        <v>7</v>
      </c>
      <c r="T9" s="121">
        <v>54307849</v>
      </c>
      <c r="U9" s="121">
        <v>50563008</v>
      </c>
      <c r="V9" s="121">
        <v>58747652</v>
      </c>
      <c r="W9" s="121">
        <v>62465507</v>
      </c>
      <c r="X9" s="121">
        <v>63959056</v>
      </c>
      <c r="Y9" s="121">
        <v>76737710</v>
      </c>
      <c r="Z9" s="121">
        <v>95289544</v>
      </c>
      <c r="AB9" s="122" t="str">
        <f>TEXT(Z9/1000000,"$#,###.0")&amp;" mil"</f>
        <v>$95.3 mil</v>
      </c>
      <c r="AD9" s="123">
        <f t="shared" si="1"/>
        <v>0.24175641936669723</v>
      </c>
      <c r="AF9" s="123">
        <f t="shared" si="0"/>
        <v>0.75461826889884742</v>
      </c>
    </row>
    <row r="10" spans="1:32" x14ac:dyDescent="0.25">
      <c r="A10" s="52" t="s">
        <v>18</v>
      </c>
      <c r="B10" s="53"/>
      <c r="C10" s="54"/>
      <c r="D10" s="55">
        <f>AD105</f>
        <v>12.978267523722071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43.943798449612402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76.11434108527132</v>
      </c>
      <c r="P11" s="56" t="s">
        <v>89</v>
      </c>
      <c r="S11" s="120" t="s">
        <v>30</v>
      </c>
      <c r="T11" s="125">
        <v>1776</v>
      </c>
      <c r="U11" s="125">
        <v>1641</v>
      </c>
      <c r="V11" s="125">
        <v>1815</v>
      </c>
      <c r="W11" s="125">
        <v>1825</v>
      </c>
      <c r="X11" s="125">
        <v>1822</v>
      </c>
      <c r="Y11" s="125">
        <v>2151</v>
      </c>
      <c r="Z11" s="125">
        <v>2481</v>
      </c>
    </row>
    <row r="12" spans="1:32" ht="28.5" customHeight="1" x14ac:dyDescent="0.25">
      <c r="A12" s="52" t="s">
        <v>20</v>
      </c>
      <c r="B12" s="54"/>
      <c r="C12" s="54"/>
      <c r="D12" s="55">
        <f>AD108</f>
        <v>20.17141108050199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37.984496124031011</v>
      </c>
      <c r="P12" s="56" t="s">
        <v>89</v>
      </c>
      <c r="S12" s="120" t="s">
        <v>31</v>
      </c>
      <c r="T12" s="125">
        <v>516</v>
      </c>
      <c r="U12" s="125">
        <v>517</v>
      </c>
      <c r="V12" s="125">
        <v>546</v>
      </c>
      <c r="W12" s="125">
        <v>556</v>
      </c>
      <c r="X12" s="125">
        <v>544</v>
      </c>
      <c r="Y12" s="125">
        <v>609</v>
      </c>
      <c r="Z12" s="125">
        <v>787</v>
      </c>
    </row>
    <row r="13" spans="1:32" ht="15" customHeight="1" x14ac:dyDescent="0.25">
      <c r="A13" s="52" t="s">
        <v>21</v>
      </c>
      <c r="B13" s="54"/>
      <c r="C13" s="54"/>
      <c r="D13" s="55">
        <f>AD109</f>
        <v>18.089990817263544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46.3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15.182124273033365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20.079583715947351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631</v>
      </c>
      <c r="Z15" s="125">
        <v>837</v>
      </c>
      <c r="AB15" s="129">
        <f t="shared" ref="AB15:AB34" si="2">IF(Z15="np",0,Z15/$Z$34)</f>
        <v>0.25627679118187385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17</v>
      </c>
      <c r="Z16" s="125">
        <v>22</v>
      </c>
      <c r="AB16" s="129">
        <f t="shared" si="2"/>
        <v>6.7360685854255973E-3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214</v>
      </c>
      <c r="Z17" s="125">
        <v>278</v>
      </c>
      <c r="AB17" s="129">
        <f t="shared" si="2"/>
        <v>8.5119412124923452E-2</v>
      </c>
    </row>
    <row r="18" spans="1:28" x14ac:dyDescent="0.25">
      <c r="A18" s="82" t="str">
        <f>$S$1&amp;" ("&amp;$T$2&amp;" to "&amp;$Z$2&amp;")"</f>
        <v>Goyder (2011-12 to 2017-18)</v>
      </c>
      <c r="B18" s="82"/>
      <c r="C18" s="82"/>
      <c r="D18" s="82"/>
      <c r="E18" s="82"/>
      <c r="F18" s="82"/>
      <c r="G18" s="82" t="str">
        <f>$S$1&amp;" ("&amp;$T$2&amp;" to "&amp;$Z$2&amp;")"</f>
        <v>Goyder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11</v>
      </c>
      <c r="Z18" s="125">
        <v>12</v>
      </c>
      <c r="AB18" s="129">
        <f t="shared" si="2"/>
        <v>3.6742192284139621E-3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109</v>
      </c>
      <c r="Z19" s="125">
        <v>129</v>
      </c>
      <c r="AB19" s="129">
        <f t="shared" si="2"/>
        <v>3.9497856705450092E-2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59</v>
      </c>
      <c r="Z20" s="125">
        <v>71</v>
      </c>
      <c r="AB20" s="129">
        <f t="shared" si="2"/>
        <v>2.1739130434782608E-2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171</v>
      </c>
      <c r="Z21" s="125">
        <v>203</v>
      </c>
      <c r="AB21" s="129">
        <f t="shared" si="2"/>
        <v>6.215554194733619E-2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97</v>
      </c>
      <c r="Z22" s="125">
        <v>94</v>
      </c>
      <c r="AB22" s="129">
        <f t="shared" si="2"/>
        <v>2.878138395590937E-2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81</v>
      </c>
      <c r="Z23" s="125">
        <v>127</v>
      </c>
      <c r="AB23" s="129">
        <f t="shared" si="2"/>
        <v>3.8885486834047765E-2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5</v>
      </c>
      <c r="Z24" s="125">
        <v>5</v>
      </c>
      <c r="AB24" s="129">
        <f t="shared" si="2"/>
        <v>1.5309246785058174E-3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51</v>
      </c>
      <c r="Z25" s="125">
        <v>49</v>
      </c>
      <c r="AB25" s="129">
        <f t="shared" si="2"/>
        <v>1.5003061849357012E-2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38</v>
      </c>
      <c r="Z26" s="125">
        <v>42</v>
      </c>
      <c r="AB26" s="129">
        <f t="shared" si="2"/>
        <v>1.2859767299448868E-2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77</v>
      </c>
      <c r="Z27" s="125">
        <v>87</v>
      </c>
      <c r="AB27" s="129">
        <f t="shared" si="2"/>
        <v>2.6638089406001226E-2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127</v>
      </c>
      <c r="Z28" s="125">
        <v>135</v>
      </c>
      <c r="AB28" s="129">
        <f t="shared" si="2"/>
        <v>4.1334966319657072E-2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113</v>
      </c>
      <c r="Z29" s="125">
        <v>127</v>
      </c>
      <c r="AB29" s="129">
        <f t="shared" si="2"/>
        <v>3.8885486834047765E-2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160</v>
      </c>
      <c r="Z30" s="125">
        <v>187</v>
      </c>
      <c r="AB30" s="129">
        <f t="shared" si="2"/>
        <v>5.7256582976117576E-2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163</v>
      </c>
      <c r="Z31" s="125">
        <v>199</v>
      </c>
      <c r="AB31" s="129">
        <f t="shared" si="2"/>
        <v>6.0930802204531537E-2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20</v>
      </c>
      <c r="Z32" s="125">
        <v>23</v>
      </c>
      <c r="AB32" s="129">
        <f t="shared" si="2"/>
        <v>7.0422535211267607E-3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65</v>
      </c>
      <c r="Z33" s="125">
        <v>85</v>
      </c>
      <c r="AB33" s="129">
        <f t="shared" si="2"/>
        <v>2.6025719534598899E-2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2760</v>
      </c>
      <c r="Z34" s="132">
        <v>3266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34</v>
      </c>
      <c r="Y45" s="125">
        <v>36</v>
      </c>
      <c r="Z45" s="125">
        <v>31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79</v>
      </c>
      <c r="Y46" s="125">
        <v>119</v>
      </c>
      <c r="Z46" s="125">
        <v>107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101</v>
      </c>
      <c r="Y47" s="125">
        <v>148</v>
      </c>
      <c r="Z47" s="125">
        <v>160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143</v>
      </c>
      <c r="Y48" s="125">
        <v>168</v>
      </c>
      <c r="Z48" s="125">
        <v>175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Goyder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111</v>
      </c>
      <c r="Y49" s="125">
        <v>146</v>
      </c>
      <c r="Z49" s="125">
        <v>140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109</v>
      </c>
      <c r="Y50" s="125">
        <v>122</v>
      </c>
      <c r="Z50" s="125">
        <v>120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95</v>
      </c>
      <c r="Y51" s="125">
        <v>107</v>
      </c>
      <c r="Z51" s="125">
        <v>131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129</v>
      </c>
      <c r="Y52" s="125">
        <v>137</v>
      </c>
      <c r="Z52" s="125">
        <v>135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130</v>
      </c>
      <c r="Y53" s="125">
        <v>153</v>
      </c>
      <c r="Z53" s="125">
        <v>170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142</v>
      </c>
      <c r="Y54" s="125">
        <v>175</v>
      </c>
      <c r="Z54" s="125">
        <v>195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133</v>
      </c>
      <c r="Y55" s="125">
        <v>161</v>
      </c>
      <c r="Z55" s="125">
        <v>167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64</v>
      </c>
      <c r="Y56" s="125">
        <v>67</v>
      </c>
      <c r="Z56" s="125">
        <v>110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18</v>
      </c>
      <c r="Y57" s="125">
        <v>25</v>
      </c>
      <c r="Z57" s="125">
        <v>36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9</v>
      </c>
      <c r="Y58" s="125">
        <v>13</v>
      </c>
      <c r="Z58" s="125">
        <v>25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6</v>
      </c>
      <c r="Y59" s="125">
        <v>9</v>
      </c>
      <c r="Z59" s="125">
        <v>13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6</v>
      </c>
      <c r="Y60" s="125">
        <v>0</v>
      </c>
      <c r="Z60" s="125">
        <v>9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1319</v>
      </c>
      <c r="Y61" s="125">
        <v>1591</v>
      </c>
      <c r="Z61" s="125">
        <v>1890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Goyder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19</v>
      </c>
      <c r="Y64" s="125">
        <v>19</v>
      </c>
      <c r="Z64" s="125">
        <v>22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60</v>
      </c>
      <c r="Y65" s="125">
        <v>61</v>
      </c>
      <c r="Z65" s="125">
        <v>45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61</v>
      </c>
      <c r="Y66" s="125">
        <v>90</v>
      </c>
      <c r="Z66" s="125">
        <v>119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84</v>
      </c>
      <c r="Y67" s="125">
        <v>114</v>
      </c>
      <c r="Z67" s="125">
        <v>132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58</v>
      </c>
      <c r="Y68" s="125">
        <v>73</v>
      </c>
      <c r="Z68" s="125">
        <v>97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97</v>
      </c>
      <c r="Y69" s="125">
        <v>91</v>
      </c>
      <c r="Z69" s="125">
        <v>99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93</v>
      </c>
      <c r="Y70" s="125">
        <v>114</v>
      </c>
      <c r="Z70" s="125">
        <v>125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123</v>
      </c>
      <c r="Y71" s="125">
        <v>121</v>
      </c>
      <c r="Z71" s="125">
        <v>152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124</v>
      </c>
      <c r="Y72" s="125">
        <v>130</v>
      </c>
      <c r="Z72" s="125">
        <v>130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142</v>
      </c>
      <c r="Y73" s="125">
        <v>152</v>
      </c>
      <c r="Z73" s="125">
        <v>183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102</v>
      </c>
      <c r="Y74" s="125">
        <v>126</v>
      </c>
      <c r="Z74" s="125">
        <v>130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40</v>
      </c>
      <c r="Y75" s="125">
        <v>34</v>
      </c>
      <c r="Z75" s="125">
        <v>52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15</v>
      </c>
      <c r="Y76" s="125">
        <v>20</v>
      </c>
      <c r="Z76" s="125">
        <v>25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13</v>
      </c>
      <c r="Y77" s="125">
        <v>13</v>
      </c>
      <c r="Z77" s="125">
        <v>23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8</v>
      </c>
      <c r="Y78" s="125">
        <v>3</v>
      </c>
      <c r="Z78" s="125">
        <v>9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4</v>
      </c>
      <c r="Z79" s="125">
        <v>4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1048</v>
      </c>
      <c r="Y80" s="125">
        <v>1169</v>
      </c>
      <c r="Z80" s="125">
        <v>1377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Goyder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67</v>
      </c>
      <c r="Y83" s="125">
        <v>86</v>
      </c>
      <c r="Z83" s="125">
        <v>101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39</v>
      </c>
      <c r="Y84" s="125">
        <v>40</v>
      </c>
      <c r="Z84" s="125">
        <v>42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3,267</v>
      </c>
      <c r="D85" s="96">
        <f t="shared" ref="D85:D90" si="4">AD4</f>
        <v>0.18369565217391304</v>
      </c>
      <c r="E85" s="97">
        <f t="shared" ref="E85:E90" si="5">AD4</f>
        <v>0.18369565217391304</v>
      </c>
      <c r="F85" s="96">
        <f t="shared" ref="F85:F90" si="6">AF4</f>
        <v>0.42477104230266027</v>
      </c>
      <c r="G85" s="97">
        <f t="shared" ref="G85:G90" si="7">AF4</f>
        <v>0.42477104230266027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141</v>
      </c>
      <c r="Y85" s="125">
        <v>158</v>
      </c>
      <c r="Z85" s="125">
        <v>175</v>
      </c>
    </row>
    <row r="86" spans="1:32" ht="15" customHeight="1" x14ac:dyDescent="0.25">
      <c r="A86" s="98" t="s">
        <v>4</v>
      </c>
      <c r="B86" s="95"/>
      <c r="C86" s="109" t="str">
        <f t="shared" si="3"/>
        <v>1,890</v>
      </c>
      <c r="D86" s="96">
        <f t="shared" si="4"/>
        <v>0.18793211816467625</v>
      </c>
      <c r="E86" s="97">
        <f t="shared" si="5"/>
        <v>0.18793211816467625</v>
      </c>
      <c r="F86" s="96">
        <f t="shared" si="6"/>
        <v>0.51685393258426959</v>
      </c>
      <c r="G86" s="97">
        <f t="shared" si="7"/>
        <v>0.51685393258426959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20</v>
      </c>
      <c r="Y86" s="125">
        <v>32</v>
      </c>
      <c r="Z86" s="125">
        <v>27</v>
      </c>
    </row>
    <row r="87" spans="1:32" ht="15" customHeight="1" x14ac:dyDescent="0.25">
      <c r="A87" s="98" t="s">
        <v>5</v>
      </c>
      <c r="B87" s="95"/>
      <c r="C87" s="109" t="str">
        <f t="shared" si="3"/>
        <v>1,379</v>
      </c>
      <c r="D87" s="96">
        <f t="shared" si="4"/>
        <v>0.17964071856287434</v>
      </c>
      <c r="E87" s="97">
        <f t="shared" si="5"/>
        <v>0.17964071856287434</v>
      </c>
      <c r="F87" s="96">
        <f t="shared" si="6"/>
        <v>0.31458531935176359</v>
      </c>
      <c r="G87" s="97">
        <f t="shared" si="7"/>
        <v>0.31458531935176359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12</v>
      </c>
      <c r="Y87" s="125">
        <v>17</v>
      </c>
      <c r="Z87" s="125">
        <v>14</v>
      </c>
    </row>
    <row r="88" spans="1:32" ht="15" customHeight="1" x14ac:dyDescent="0.25">
      <c r="A88" s="95" t="s">
        <v>6</v>
      </c>
      <c r="B88" s="95"/>
      <c r="C88" s="109" t="str">
        <f t="shared" si="3"/>
        <v>2,064</v>
      </c>
      <c r="D88" s="96">
        <f t="shared" si="4"/>
        <v>0.16874292185730466</v>
      </c>
      <c r="E88" s="97">
        <f t="shared" si="5"/>
        <v>0.16874292185730466</v>
      </c>
      <c r="F88" s="96">
        <f t="shared" si="6"/>
        <v>0.39459459459459456</v>
      </c>
      <c r="G88" s="97">
        <f t="shared" si="7"/>
        <v>0.39459459459459456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18</v>
      </c>
      <c r="Y88" s="125">
        <v>21</v>
      </c>
      <c r="Z88" s="125">
        <v>23</v>
      </c>
    </row>
    <row r="89" spans="1:32" ht="15" customHeight="1" x14ac:dyDescent="0.25">
      <c r="A89" s="95" t="s">
        <v>104</v>
      </c>
      <c r="B89" s="95"/>
      <c r="C89" s="146" t="str">
        <f t="shared" si="3"/>
        <v>$28,042</v>
      </c>
      <c r="D89" s="96">
        <f t="shared" si="4"/>
        <v>8.5607799230668968E-2</v>
      </c>
      <c r="E89" s="97">
        <f t="shared" si="5"/>
        <v>8.5607799230668968E-2</v>
      </c>
      <c r="F89" s="96">
        <f t="shared" si="6"/>
        <v>1.8624125052989937E-2</v>
      </c>
      <c r="G89" s="97">
        <f t="shared" si="7"/>
        <v>1.8624125052989937E-2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77</v>
      </c>
      <c r="Y89" s="125">
        <v>88</v>
      </c>
      <c r="Z89" s="125">
        <v>115</v>
      </c>
    </row>
    <row r="90" spans="1:32" ht="15" customHeight="1" x14ac:dyDescent="0.25">
      <c r="A90" s="95" t="s">
        <v>7</v>
      </c>
      <c r="B90" s="95"/>
      <c r="C90" s="109" t="str">
        <f t="shared" si="3"/>
        <v>$95.3 mil</v>
      </c>
      <c r="D90" s="96">
        <f t="shared" si="4"/>
        <v>0.24175641936669723</v>
      </c>
      <c r="E90" s="97">
        <f t="shared" si="5"/>
        <v>0.24175641936669723</v>
      </c>
      <c r="F90" s="96">
        <f t="shared" si="6"/>
        <v>0.75461826889884742</v>
      </c>
      <c r="G90" s="97">
        <f t="shared" si="7"/>
        <v>0.75461826889884742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174</v>
      </c>
      <c r="Y90" s="125">
        <v>204</v>
      </c>
      <c r="Z90" s="125">
        <v>242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839</v>
      </c>
      <c r="Y91" s="125">
        <v>974</v>
      </c>
      <c r="Z91" s="125">
        <v>1157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31</v>
      </c>
      <c r="Y93" s="125">
        <v>50</v>
      </c>
      <c r="Z93" s="125">
        <v>53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98</v>
      </c>
      <c r="Y94" s="125">
        <v>111</v>
      </c>
      <c r="Z94" s="125">
        <v>124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23</v>
      </c>
      <c r="Y95" s="125">
        <v>34</v>
      </c>
      <c r="Z95" s="125">
        <v>44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88</v>
      </c>
      <c r="Y96" s="125">
        <v>91</v>
      </c>
      <c r="Z96" s="125">
        <v>109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95</v>
      </c>
      <c r="Y97" s="125">
        <v>111</v>
      </c>
      <c r="Z97" s="125">
        <v>126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65</v>
      </c>
      <c r="Y98" s="125">
        <v>62</v>
      </c>
      <c r="Z98" s="125">
        <v>79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3</v>
      </c>
      <c r="Y99" s="125">
        <v>8</v>
      </c>
      <c r="Z99" s="125">
        <v>8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101</v>
      </c>
      <c r="Y100" s="125">
        <v>110</v>
      </c>
      <c r="Z100" s="125">
        <v>111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697</v>
      </c>
      <c r="Y101" s="125">
        <v>792</v>
      </c>
      <c r="Z101" s="125">
        <v>901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1470</v>
      </c>
      <c r="Y104" s="125">
        <v>1806</v>
      </c>
      <c r="Z104" s="125">
        <v>1973</v>
      </c>
      <c r="AB104" s="122" t="str">
        <f>TEXT(Z104,"###,###")</f>
        <v>1,973</v>
      </c>
      <c r="AD104" s="143">
        <f>Z104/($Z$4)*100</f>
        <v>60.391796755433113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339</v>
      </c>
      <c r="Y105" s="125">
        <v>396</v>
      </c>
      <c r="Z105" s="125">
        <v>424</v>
      </c>
      <c r="AB105" s="122" t="str">
        <f>TEXT(Z105,"###,###")</f>
        <v>424</v>
      </c>
      <c r="AD105" s="143">
        <f>Z105/($Z$4)*100</f>
        <v>12.978267523722071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1809</v>
      </c>
      <c r="Y106" s="132">
        <v>2202</v>
      </c>
      <c r="Z106" s="132">
        <v>2397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455</v>
      </c>
      <c r="Y108" s="125">
        <v>554</v>
      </c>
      <c r="Z108" s="125">
        <v>659</v>
      </c>
      <c r="AB108" s="122" t="str">
        <f>TEXT(Z108,"###,###")</f>
        <v>659</v>
      </c>
      <c r="AD108" s="143">
        <f>Z108/($Z$4)*100</f>
        <v>20.17141108050199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430</v>
      </c>
      <c r="Y109" s="125">
        <v>569</v>
      </c>
      <c r="Z109" s="125">
        <v>591</v>
      </c>
      <c r="AB109" s="122" t="str">
        <f>TEXT(Z109,"###,###")</f>
        <v>591</v>
      </c>
      <c r="AD109" s="143">
        <f>Z109/($Z$4)*100</f>
        <v>18.089990817263544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389</v>
      </c>
      <c r="Y110" s="125">
        <v>464</v>
      </c>
      <c r="Z110" s="125">
        <v>496</v>
      </c>
      <c r="AB110" s="122" t="str">
        <f>TEXT(Z110,"###,###")</f>
        <v>496</v>
      </c>
      <c r="AD110" s="143">
        <f>Z110/($Z$4)*100</f>
        <v>15.182124273033365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536</v>
      </c>
      <c r="Y111" s="125">
        <v>615</v>
      </c>
      <c r="Z111" s="125">
        <v>656</v>
      </c>
      <c r="AB111" s="122" t="str">
        <f>TEXT(Z111,"###,###")</f>
        <v>656</v>
      </c>
      <c r="AD111" s="143">
        <f>Z111/($Z$4)*100</f>
        <v>20.079583715947351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2367</v>
      </c>
      <c r="Y112" s="125">
        <v>2760</v>
      </c>
      <c r="Z112" s="125">
        <v>3268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44.93</v>
      </c>
      <c r="U118" s="144">
        <v>43.51</v>
      </c>
      <c r="V118" s="144">
        <v>48.54</v>
      </c>
      <c r="W118" s="144">
        <v>43.7</v>
      </c>
      <c r="X118" s="144">
        <v>48.64</v>
      </c>
      <c r="Y118" s="144">
        <v>45.43</v>
      </c>
      <c r="Z118" s="144">
        <v>46.29</v>
      </c>
      <c r="AB118" s="122" t="str">
        <f>TEXT(Z118,"##.0")</f>
        <v>46.3</v>
      </c>
    </row>
    <row r="120" spans="19:32" x14ac:dyDescent="0.25">
      <c r="S120" s="115" t="s">
        <v>106</v>
      </c>
      <c r="T120" s="125">
        <v>965</v>
      </c>
      <c r="U120" s="125">
        <v>929</v>
      </c>
      <c r="V120" s="125">
        <v>982</v>
      </c>
      <c r="W120" s="125">
        <v>988</v>
      </c>
      <c r="X120" s="125">
        <v>991</v>
      </c>
      <c r="Y120" s="125">
        <v>1157</v>
      </c>
      <c r="Z120" s="125">
        <v>1276</v>
      </c>
      <c r="AB120" s="122" t="str">
        <f>TEXT(Z120,"###,###")</f>
        <v>1,276</v>
      </c>
    </row>
    <row r="121" spans="19:32" x14ac:dyDescent="0.25">
      <c r="S121" s="115" t="s">
        <v>107</v>
      </c>
      <c r="T121" s="125">
        <v>279</v>
      </c>
      <c r="U121" s="125">
        <v>290</v>
      </c>
      <c r="V121" s="125">
        <v>307</v>
      </c>
      <c r="W121" s="125">
        <v>312</v>
      </c>
      <c r="X121" s="125">
        <v>304</v>
      </c>
      <c r="Y121" s="125">
        <v>352</v>
      </c>
      <c r="Z121" s="125">
        <v>489</v>
      </c>
      <c r="AB121" s="122" t="str">
        <f>TEXT(Z121,"###,###")</f>
        <v>489</v>
      </c>
    </row>
    <row r="122" spans="19:32" x14ac:dyDescent="0.25">
      <c r="S122" s="115" t="s">
        <v>108</v>
      </c>
      <c r="T122" s="125">
        <v>241</v>
      </c>
      <c r="U122" s="125">
        <v>229</v>
      </c>
      <c r="V122" s="125">
        <v>241</v>
      </c>
      <c r="W122" s="125">
        <v>245</v>
      </c>
      <c r="X122" s="125">
        <v>237</v>
      </c>
      <c r="Y122" s="125">
        <v>257</v>
      </c>
      <c r="Z122" s="125">
        <v>295</v>
      </c>
      <c r="AB122" s="122" t="str">
        <f>TEXT(Z122,"###,###")</f>
        <v>295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1206</v>
      </c>
      <c r="U124" s="125">
        <v>1158</v>
      </c>
      <c r="V124" s="125">
        <v>1223</v>
      </c>
      <c r="W124" s="125">
        <v>1233</v>
      </c>
      <c r="X124" s="125">
        <v>1228</v>
      </c>
      <c r="Y124" s="125">
        <v>1414</v>
      </c>
      <c r="Z124" s="125">
        <v>1571</v>
      </c>
      <c r="AB124" s="122" t="str">
        <f>TEXT(Z124,"###,###")</f>
        <v>1,571</v>
      </c>
      <c r="AD124" s="139">
        <f>Z124/$Z$7*100</f>
        <v>76.11434108527132</v>
      </c>
    </row>
    <row r="125" spans="19:32" x14ac:dyDescent="0.25">
      <c r="S125" s="115" t="s">
        <v>110</v>
      </c>
      <c r="T125" s="125">
        <v>520</v>
      </c>
      <c r="U125" s="125">
        <v>519</v>
      </c>
      <c r="V125" s="125">
        <v>548</v>
      </c>
      <c r="W125" s="125">
        <v>557</v>
      </c>
      <c r="X125" s="125">
        <v>541</v>
      </c>
      <c r="Y125" s="125">
        <v>609</v>
      </c>
      <c r="Z125" s="125">
        <v>784</v>
      </c>
      <c r="AB125" s="122" t="str">
        <f>TEXT(Z125,"###,###")</f>
        <v>784</v>
      </c>
      <c r="AD125" s="139">
        <f>Z125/$Z$7*100</f>
        <v>37.984496124031011</v>
      </c>
    </row>
    <row r="127" spans="19:32" x14ac:dyDescent="0.25">
      <c r="S127" s="115" t="s">
        <v>111</v>
      </c>
      <c r="T127" s="125">
        <v>785</v>
      </c>
      <c r="U127" s="125">
        <v>779</v>
      </c>
      <c r="V127" s="125">
        <v>832</v>
      </c>
      <c r="W127" s="125">
        <v>838</v>
      </c>
      <c r="X127" s="125">
        <v>835</v>
      </c>
      <c r="Y127" s="125">
        <v>974</v>
      </c>
      <c r="Z127" s="125">
        <v>1160</v>
      </c>
      <c r="AB127" s="122" t="str">
        <f>TEXT(Z127,"###,###")</f>
        <v>1,160</v>
      </c>
      <c r="AD127" s="139">
        <f>Z127/$Z$7*100</f>
        <v>56.201550387596896</v>
      </c>
    </row>
    <row r="128" spans="19:32" x14ac:dyDescent="0.25">
      <c r="S128" s="115" t="s">
        <v>112</v>
      </c>
      <c r="T128" s="125">
        <v>695</v>
      </c>
      <c r="U128" s="125">
        <v>666</v>
      </c>
      <c r="V128" s="125">
        <v>700</v>
      </c>
      <c r="W128" s="125">
        <v>710</v>
      </c>
      <c r="X128" s="125">
        <v>701</v>
      </c>
      <c r="Y128" s="125">
        <v>792</v>
      </c>
      <c r="Z128" s="125">
        <v>907</v>
      </c>
      <c r="AB128" s="122" t="str">
        <f>TEXT(Z128,"###,###")</f>
        <v>907</v>
      </c>
      <c r="AD128" s="139">
        <f>Z128/$Z$7*100</f>
        <v>43.943798449612402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05" id="{37384BA6-97B7-4612-9590-3D003FC9BF4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508" id="{A9926056-F5D5-405A-9408-F4C9229352C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511" id="{2B48E9BA-9004-4F89-A400-D1A70D83F30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514" id="{7073BE81-17FE-4F5C-BA8A-0291344F82A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8A4FE-5DE6-43D7-A491-17435E48068D}">
  <sheetPr codeName="Sheet86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Grant</v>
      </c>
      <c r="T1" s="113"/>
      <c r="U1" s="113"/>
      <c r="V1" s="113"/>
      <c r="W1" s="113"/>
      <c r="X1" s="113"/>
      <c r="Y1" s="114" t="str">
        <f>Y3</f>
        <v>10.22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139</v>
      </c>
      <c r="Y3" s="118" t="s">
        <v>223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10.22 Grant,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3410</v>
      </c>
      <c r="U4" s="121">
        <v>3537</v>
      </c>
      <c r="V4" s="121">
        <v>3726</v>
      </c>
      <c r="W4" s="121">
        <v>4033</v>
      </c>
      <c r="X4" s="121">
        <v>4077</v>
      </c>
      <c r="Y4" s="121">
        <v>5213</v>
      </c>
      <c r="Z4" s="121">
        <v>5946</v>
      </c>
      <c r="AB4" s="122" t="str">
        <f>TEXT(Z4,"###,###")</f>
        <v>5,946</v>
      </c>
      <c r="AD4" s="123">
        <f>Z4/Y4-1</f>
        <v>0.14061001342796864</v>
      </c>
      <c r="AF4" s="123">
        <f t="shared" ref="AF4:AF9" si="0">Z4/T4-1</f>
        <v>0.74369501466275656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1826</v>
      </c>
      <c r="U5" s="121">
        <v>1937</v>
      </c>
      <c r="V5" s="121">
        <v>1989</v>
      </c>
      <c r="W5" s="121">
        <v>2129</v>
      </c>
      <c r="X5" s="121">
        <v>2192</v>
      </c>
      <c r="Y5" s="121">
        <v>2787</v>
      </c>
      <c r="Z5" s="121">
        <v>3159</v>
      </c>
      <c r="AB5" s="122" t="str">
        <f>TEXT(Z5,"###,###")</f>
        <v>3,159</v>
      </c>
      <c r="AD5" s="123">
        <f t="shared" ref="AD5:AD9" si="1">Z5/Y5-1</f>
        <v>0.13347685683530686</v>
      </c>
      <c r="AF5" s="123">
        <f t="shared" si="0"/>
        <v>0.73001095290251916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1580</v>
      </c>
      <c r="U6" s="121">
        <v>1599</v>
      </c>
      <c r="V6" s="121">
        <v>1744</v>
      </c>
      <c r="W6" s="121">
        <v>1903</v>
      </c>
      <c r="X6" s="121">
        <v>1889</v>
      </c>
      <c r="Y6" s="121">
        <v>2426</v>
      </c>
      <c r="Z6" s="121">
        <v>2787</v>
      </c>
      <c r="AB6" s="122" t="str">
        <f>TEXT(Z6,"###,###")</f>
        <v>2,787</v>
      </c>
      <c r="AD6" s="123">
        <f t="shared" si="1"/>
        <v>0.14880461665292666</v>
      </c>
      <c r="AF6" s="123">
        <f t="shared" si="0"/>
        <v>0.76392405063291147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2328</v>
      </c>
      <c r="U7" s="121">
        <v>2428</v>
      </c>
      <c r="V7" s="121">
        <v>2514</v>
      </c>
      <c r="W7" s="121">
        <v>2774</v>
      </c>
      <c r="X7" s="121">
        <v>2790</v>
      </c>
      <c r="Y7" s="121">
        <v>3530</v>
      </c>
      <c r="Z7" s="121">
        <v>4065</v>
      </c>
      <c r="AB7" s="122" t="str">
        <f>TEXT(Z7,"###,###")</f>
        <v>4,065</v>
      </c>
      <c r="AD7" s="123">
        <f t="shared" si="1"/>
        <v>0.15155807365439089</v>
      </c>
      <c r="AF7" s="123">
        <f t="shared" si="0"/>
        <v>0.74613402061855671</v>
      </c>
    </row>
    <row r="8" spans="1:32" ht="17.25" customHeight="1" x14ac:dyDescent="0.25">
      <c r="A8" s="44" t="s">
        <v>13</v>
      </c>
      <c r="B8" s="45"/>
      <c r="C8" s="46"/>
      <c r="D8" s="47" t="str">
        <f>AB4</f>
        <v>5,946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4,065</v>
      </c>
      <c r="P8" s="48"/>
      <c r="S8" s="120" t="s">
        <v>88</v>
      </c>
      <c r="T8" s="121">
        <v>28683.439999999999</v>
      </c>
      <c r="U8" s="121">
        <v>30000</v>
      </c>
      <c r="V8" s="121">
        <v>30430.25</v>
      </c>
      <c r="W8" s="121">
        <v>30410.5</v>
      </c>
      <c r="X8" s="121">
        <v>33587.550000000003</v>
      </c>
      <c r="Y8" s="121">
        <v>35219.620000000003</v>
      </c>
      <c r="Z8" s="121">
        <v>37742.769999999997</v>
      </c>
      <c r="AB8" s="122" t="str">
        <f>TEXT(Z8,"$###,###")</f>
        <v>$37,743</v>
      </c>
      <c r="AD8" s="123">
        <f t="shared" si="1"/>
        <v>7.1640466308267703E-2</v>
      </c>
      <c r="AF8" s="123">
        <f t="shared" si="0"/>
        <v>0.31583833738212697</v>
      </c>
    </row>
    <row r="9" spans="1:32" x14ac:dyDescent="0.25">
      <c r="A9" s="52" t="s">
        <v>15</v>
      </c>
      <c r="B9" s="53"/>
      <c r="C9" s="54"/>
      <c r="D9" s="55">
        <f>AD104</f>
        <v>66.952573158425835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53.087330873308737</v>
      </c>
      <c r="P9" s="56" t="s">
        <v>89</v>
      </c>
      <c r="S9" s="120" t="s">
        <v>7</v>
      </c>
      <c r="T9" s="121">
        <v>96515476</v>
      </c>
      <c r="U9" s="121">
        <v>100213302</v>
      </c>
      <c r="V9" s="121">
        <v>112912723</v>
      </c>
      <c r="W9" s="121">
        <v>131953557</v>
      </c>
      <c r="X9" s="121">
        <v>139097090</v>
      </c>
      <c r="Y9" s="121">
        <v>175160757</v>
      </c>
      <c r="Z9" s="121">
        <v>207391060</v>
      </c>
      <c r="AB9" s="122" t="str">
        <f>TEXT(Z9/1000000,"$#,###.0")&amp;" mil"</f>
        <v>$207.4 mil</v>
      </c>
      <c r="AD9" s="123">
        <f t="shared" si="1"/>
        <v>0.18400413170171448</v>
      </c>
      <c r="AF9" s="123">
        <f t="shared" si="0"/>
        <v>1.1487855481332341</v>
      </c>
    </row>
    <row r="10" spans="1:32" x14ac:dyDescent="0.25">
      <c r="A10" s="52" t="s">
        <v>18</v>
      </c>
      <c r="B10" s="53"/>
      <c r="C10" s="54"/>
      <c r="D10" s="55">
        <f>AD105</f>
        <v>13.134880591994619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46.814268142681428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83.124231242312419</v>
      </c>
      <c r="P11" s="56" t="s">
        <v>89</v>
      </c>
      <c r="S11" s="120" t="s">
        <v>30</v>
      </c>
      <c r="T11" s="125">
        <v>2769</v>
      </c>
      <c r="U11" s="125">
        <v>2879</v>
      </c>
      <c r="V11" s="125">
        <v>3042</v>
      </c>
      <c r="W11" s="125">
        <v>3240</v>
      </c>
      <c r="X11" s="125">
        <v>3292</v>
      </c>
      <c r="Y11" s="125">
        <v>4165</v>
      </c>
      <c r="Z11" s="125">
        <v>4702</v>
      </c>
    </row>
    <row r="12" spans="1:32" ht="28.5" customHeight="1" x14ac:dyDescent="0.25">
      <c r="A12" s="52" t="s">
        <v>20</v>
      </c>
      <c r="B12" s="54"/>
      <c r="C12" s="54"/>
      <c r="D12" s="55">
        <f>AD108</f>
        <v>18.550285906491759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30.67650676506765</v>
      </c>
      <c r="P12" s="56" t="s">
        <v>89</v>
      </c>
      <c r="S12" s="120" t="s">
        <v>31</v>
      </c>
      <c r="T12" s="125">
        <v>641</v>
      </c>
      <c r="U12" s="125">
        <v>659</v>
      </c>
      <c r="V12" s="125">
        <v>688</v>
      </c>
      <c r="W12" s="125">
        <v>797</v>
      </c>
      <c r="X12" s="125">
        <v>791</v>
      </c>
      <c r="Y12" s="125">
        <v>1048</v>
      </c>
      <c r="Z12" s="125">
        <v>1247</v>
      </c>
    </row>
    <row r="13" spans="1:32" ht="15" customHeight="1" x14ac:dyDescent="0.25">
      <c r="A13" s="52" t="s">
        <v>21</v>
      </c>
      <c r="B13" s="54"/>
      <c r="C13" s="54"/>
      <c r="D13" s="55">
        <f>AD109</f>
        <v>15.455768583921964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43.7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21.25798856374033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24.907500840901449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777</v>
      </c>
      <c r="Z15" s="125">
        <v>879</v>
      </c>
      <c r="AB15" s="129">
        <f t="shared" ref="AB15:AB34" si="2">IF(Z15="np",0,Z15/$Z$34)</f>
        <v>0.14785534062237174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23</v>
      </c>
      <c r="Z16" s="125">
        <v>25</v>
      </c>
      <c r="AB16" s="129">
        <f t="shared" si="2"/>
        <v>4.2052144659377629E-3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378</v>
      </c>
      <c r="Z17" s="125">
        <v>513</v>
      </c>
      <c r="AB17" s="129">
        <f t="shared" si="2"/>
        <v>8.6291000841042895E-2</v>
      </c>
    </row>
    <row r="18" spans="1:28" x14ac:dyDescent="0.25">
      <c r="A18" s="82" t="str">
        <f>$S$1&amp;" ("&amp;$T$2&amp;" to "&amp;$Z$2&amp;")"</f>
        <v>Grant (2011-12 to 2017-18)</v>
      </c>
      <c r="B18" s="82"/>
      <c r="C18" s="82"/>
      <c r="D18" s="82"/>
      <c r="E18" s="82"/>
      <c r="F18" s="82"/>
      <c r="G18" s="82" t="str">
        <f>$S$1&amp;" ("&amp;$T$2&amp;" to "&amp;$Z$2&amp;")"</f>
        <v>Grant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29</v>
      </c>
      <c r="Z18" s="125">
        <v>33</v>
      </c>
      <c r="AB18" s="129">
        <f t="shared" si="2"/>
        <v>5.5508830950378469E-3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284</v>
      </c>
      <c r="Z19" s="125">
        <v>370</v>
      </c>
      <c r="AB19" s="129">
        <f t="shared" si="2"/>
        <v>6.2237174095878887E-2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171</v>
      </c>
      <c r="Z20" s="125">
        <v>201</v>
      </c>
      <c r="AB20" s="129">
        <f t="shared" si="2"/>
        <v>3.3809924306139612E-2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397</v>
      </c>
      <c r="Z21" s="125">
        <v>455</v>
      </c>
      <c r="AB21" s="129">
        <f t="shared" si="2"/>
        <v>7.653490328006729E-2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381</v>
      </c>
      <c r="Z22" s="125">
        <v>340</v>
      </c>
      <c r="AB22" s="129">
        <f t="shared" si="2"/>
        <v>5.7190916736753576E-2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192</v>
      </c>
      <c r="Z23" s="125">
        <v>211</v>
      </c>
      <c r="AB23" s="129">
        <f t="shared" si="2"/>
        <v>3.5492010092514716E-2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35</v>
      </c>
      <c r="Z24" s="125">
        <v>36</v>
      </c>
      <c r="AB24" s="129">
        <f t="shared" si="2"/>
        <v>6.0555088309503782E-3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108</v>
      </c>
      <c r="Z25" s="125">
        <v>126</v>
      </c>
      <c r="AB25" s="129">
        <f t="shared" si="2"/>
        <v>2.1194280908326323E-2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85</v>
      </c>
      <c r="Z26" s="125">
        <v>120</v>
      </c>
      <c r="AB26" s="129">
        <f t="shared" si="2"/>
        <v>2.0185029436501262E-2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123</v>
      </c>
      <c r="Z27" s="125">
        <v>164</v>
      </c>
      <c r="AB27" s="129">
        <f t="shared" si="2"/>
        <v>2.7586206896551724E-2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227</v>
      </c>
      <c r="Z28" s="125">
        <v>261</v>
      </c>
      <c r="AB28" s="129">
        <f t="shared" si="2"/>
        <v>4.3902439024390241E-2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151</v>
      </c>
      <c r="Z29" s="125">
        <v>188</v>
      </c>
      <c r="AB29" s="129">
        <f t="shared" si="2"/>
        <v>3.1623212783851974E-2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332</v>
      </c>
      <c r="Z30" s="125">
        <v>383</v>
      </c>
      <c r="AB30" s="129">
        <f t="shared" si="2"/>
        <v>6.4423885618166532E-2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377</v>
      </c>
      <c r="Z31" s="125">
        <v>484</v>
      </c>
      <c r="AB31" s="129">
        <f t="shared" si="2"/>
        <v>8.1412952060555085E-2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99</v>
      </c>
      <c r="Z32" s="125">
        <v>139</v>
      </c>
      <c r="AB32" s="129">
        <f t="shared" si="2"/>
        <v>2.3380992430613961E-2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121</v>
      </c>
      <c r="Z33" s="125">
        <v>129</v>
      </c>
      <c r="AB33" s="129">
        <f t="shared" si="2"/>
        <v>2.1698906644238857E-2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5213</v>
      </c>
      <c r="Z34" s="132">
        <v>5945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5</v>
      </c>
      <c r="Z44" s="125">
        <v>11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80</v>
      </c>
      <c r="Y45" s="125">
        <v>99</v>
      </c>
      <c r="Z45" s="125">
        <v>91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211</v>
      </c>
      <c r="Y46" s="125">
        <v>237</v>
      </c>
      <c r="Z46" s="125">
        <v>229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212</v>
      </c>
      <c r="Y47" s="125">
        <v>223</v>
      </c>
      <c r="Z47" s="125">
        <v>248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183</v>
      </c>
      <c r="Y48" s="125">
        <v>257</v>
      </c>
      <c r="Z48" s="125">
        <v>269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Grant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172</v>
      </c>
      <c r="Y49" s="125">
        <v>233</v>
      </c>
      <c r="Z49" s="125">
        <v>241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185</v>
      </c>
      <c r="Y50" s="125">
        <v>211</v>
      </c>
      <c r="Z50" s="125">
        <v>235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186</v>
      </c>
      <c r="Y51" s="125">
        <v>265</v>
      </c>
      <c r="Z51" s="125">
        <v>273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253</v>
      </c>
      <c r="Y52" s="125">
        <v>326</v>
      </c>
      <c r="Z52" s="125">
        <v>351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215</v>
      </c>
      <c r="Y53" s="125">
        <v>281</v>
      </c>
      <c r="Z53" s="125">
        <v>333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180</v>
      </c>
      <c r="Y54" s="125">
        <v>268</v>
      </c>
      <c r="Z54" s="125">
        <v>306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159</v>
      </c>
      <c r="Y55" s="125">
        <v>197</v>
      </c>
      <c r="Z55" s="125">
        <v>250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96</v>
      </c>
      <c r="Y56" s="125">
        <v>111</v>
      </c>
      <c r="Z56" s="125">
        <v>147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24</v>
      </c>
      <c r="Y57" s="125">
        <v>39</v>
      </c>
      <c r="Z57" s="125">
        <v>65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16</v>
      </c>
      <c r="Y58" s="125">
        <v>20</v>
      </c>
      <c r="Z58" s="125">
        <v>33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11</v>
      </c>
      <c r="Y59" s="125">
        <v>7</v>
      </c>
      <c r="Z59" s="125">
        <v>13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9</v>
      </c>
      <c r="Z60" s="125">
        <v>15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2190</v>
      </c>
      <c r="Y61" s="125">
        <v>2787</v>
      </c>
      <c r="Z61" s="125">
        <v>3158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5</v>
      </c>
      <c r="Y63" s="125">
        <v>0</v>
      </c>
      <c r="Z63" s="125">
        <v>11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Grant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70</v>
      </c>
      <c r="Y64" s="125">
        <v>88</v>
      </c>
      <c r="Z64" s="125">
        <v>96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182</v>
      </c>
      <c r="Y65" s="125">
        <v>207</v>
      </c>
      <c r="Z65" s="125">
        <v>239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164</v>
      </c>
      <c r="Y66" s="125">
        <v>192</v>
      </c>
      <c r="Z66" s="125">
        <v>213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146</v>
      </c>
      <c r="Y67" s="125">
        <v>186</v>
      </c>
      <c r="Z67" s="125">
        <v>227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135</v>
      </c>
      <c r="Y68" s="125">
        <v>187</v>
      </c>
      <c r="Z68" s="125">
        <v>195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168</v>
      </c>
      <c r="Y69" s="125">
        <v>229</v>
      </c>
      <c r="Z69" s="125">
        <v>238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205</v>
      </c>
      <c r="Y70" s="125">
        <v>247</v>
      </c>
      <c r="Z70" s="125">
        <v>281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254</v>
      </c>
      <c r="Y71" s="125">
        <v>333</v>
      </c>
      <c r="Z71" s="125">
        <v>322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190</v>
      </c>
      <c r="Y72" s="125">
        <v>257</v>
      </c>
      <c r="Z72" s="125">
        <v>324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170</v>
      </c>
      <c r="Y73" s="125">
        <v>219</v>
      </c>
      <c r="Z73" s="125">
        <v>277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93</v>
      </c>
      <c r="Y74" s="125">
        <v>120</v>
      </c>
      <c r="Z74" s="125">
        <v>155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55</v>
      </c>
      <c r="Y75" s="125">
        <v>88</v>
      </c>
      <c r="Z75" s="125">
        <v>111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28</v>
      </c>
      <c r="Y76" s="125">
        <v>48</v>
      </c>
      <c r="Z76" s="125">
        <v>64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16</v>
      </c>
      <c r="Y77" s="125">
        <v>10</v>
      </c>
      <c r="Z77" s="125">
        <v>16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4</v>
      </c>
      <c r="Y78" s="125">
        <v>9</v>
      </c>
      <c r="Z78" s="125">
        <v>16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4</v>
      </c>
      <c r="Y79" s="125">
        <v>0</v>
      </c>
      <c r="Z79" s="125">
        <v>6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1891</v>
      </c>
      <c r="Y80" s="125">
        <v>2426</v>
      </c>
      <c r="Z80" s="125">
        <v>2790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Grant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128</v>
      </c>
      <c r="Y83" s="125">
        <v>157</v>
      </c>
      <c r="Z83" s="125">
        <v>184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95</v>
      </c>
      <c r="Y84" s="125">
        <v>122</v>
      </c>
      <c r="Z84" s="125">
        <v>124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5,946</v>
      </c>
      <c r="D85" s="96">
        <f t="shared" ref="D85:D90" si="4">AD4</f>
        <v>0.14061001342796864</v>
      </c>
      <c r="E85" s="97">
        <f t="shared" ref="E85:E90" si="5">AD4</f>
        <v>0.14061001342796864</v>
      </c>
      <c r="F85" s="96">
        <f t="shared" ref="F85:F90" si="6">AF4</f>
        <v>0.74369501466275656</v>
      </c>
      <c r="G85" s="97">
        <f t="shared" ref="G85:G90" si="7">AF4</f>
        <v>0.74369501466275656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263</v>
      </c>
      <c r="Y85" s="125">
        <v>347</v>
      </c>
      <c r="Z85" s="125">
        <v>389</v>
      </c>
    </row>
    <row r="86" spans="1:32" ht="15" customHeight="1" x14ac:dyDescent="0.25">
      <c r="A86" s="98" t="s">
        <v>4</v>
      </c>
      <c r="B86" s="95"/>
      <c r="C86" s="109" t="str">
        <f t="shared" si="3"/>
        <v>3,159</v>
      </c>
      <c r="D86" s="96">
        <f t="shared" si="4"/>
        <v>0.13347685683530686</v>
      </c>
      <c r="E86" s="97">
        <f t="shared" si="5"/>
        <v>0.13347685683530686</v>
      </c>
      <c r="F86" s="96">
        <f t="shared" si="6"/>
        <v>0.73001095290251916</v>
      </c>
      <c r="G86" s="97">
        <f t="shared" si="7"/>
        <v>0.73001095290251916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37</v>
      </c>
      <c r="Y86" s="125">
        <v>61</v>
      </c>
      <c r="Z86" s="125">
        <v>67</v>
      </c>
    </row>
    <row r="87" spans="1:32" ht="15" customHeight="1" x14ac:dyDescent="0.25">
      <c r="A87" s="98" t="s">
        <v>5</v>
      </c>
      <c r="B87" s="95"/>
      <c r="C87" s="109" t="str">
        <f t="shared" si="3"/>
        <v>2,787</v>
      </c>
      <c r="D87" s="96">
        <f t="shared" si="4"/>
        <v>0.14880461665292666</v>
      </c>
      <c r="E87" s="97">
        <f t="shared" si="5"/>
        <v>0.14880461665292666</v>
      </c>
      <c r="F87" s="96">
        <f t="shared" si="6"/>
        <v>0.76392405063291147</v>
      </c>
      <c r="G87" s="97">
        <f t="shared" si="7"/>
        <v>0.76392405063291147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39</v>
      </c>
      <c r="Y87" s="125">
        <v>41</v>
      </c>
      <c r="Z87" s="125">
        <v>41</v>
      </c>
    </row>
    <row r="88" spans="1:32" ht="15" customHeight="1" x14ac:dyDescent="0.25">
      <c r="A88" s="95" t="s">
        <v>6</v>
      </c>
      <c r="B88" s="95"/>
      <c r="C88" s="109" t="str">
        <f t="shared" si="3"/>
        <v>4,065</v>
      </c>
      <c r="D88" s="96">
        <f t="shared" si="4"/>
        <v>0.15155807365439089</v>
      </c>
      <c r="E88" s="97">
        <f t="shared" si="5"/>
        <v>0.15155807365439089</v>
      </c>
      <c r="F88" s="96">
        <f t="shared" si="6"/>
        <v>0.74613402061855671</v>
      </c>
      <c r="G88" s="97">
        <f t="shared" si="7"/>
        <v>0.74613402061855671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60</v>
      </c>
      <c r="Y88" s="125">
        <v>85</v>
      </c>
      <c r="Z88" s="125">
        <v>88</v>
      </c>
    </row>
    <row r="89" spans="1:32" ht="15" customHeight="1" x14ac:dyDescent="0.25">
      <c r="A89" s="95" t="s">
        <v>104</v>
      </c>
      <c r="B89" s="95"/>
      <c r="C89" s="146" t="str">
        <f t="shared" si="3"/>
        <v>$37,743</v>
      </c>
      <c r="D89" s="96">
        <f t="shared" si="4"/>
        <v>7.1640466308267703E-2</v>
      </c>
      <c r="E89" s="97">
        <f t="shared" si="5"/>
        <v>7.1640466308267703E-2</v>
      </c>
      <c r="F89" s="96">
        <f t="shared" si="6"/>
        <v>0.31583833738212697</v>
      </c>
      <c r="G89" s="97">
        <f t="shared" si="7"/>
        <v>0.31583833738212697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171</v>
      </c>
      <c r="Y89" s="125">
        <v>223</v>
      </c>
      <c r="Z89" s="125">
        <v>249</v>
      </c>
    </row>
    <row r="90" spans="1:32" ht="15" customHeight="1" x14ac:dyDescent="0.25">
      <c r="A90" s="95" t="s">
        <v>7</v>
      </c>
      <c r="B90" s="95"/>
      <c r="C90" s="109" t="str">
        <f t="shared" si="3"/>
        <v>$207.4 mil</v>
      </c>
      <c r="D90" s="96">
        <f t="shared" si="4"/>
        <v>0.18400413170171448</v>
      </c>
      <c r="E90" s="97">
        <f t="shared" si="5"/>
        <v>0.18400413170171448</v>
      </c>
      <c r="F90" s="96">
        <f t="shared" si="6"/>
        <v>1.1487855481332341</v>
      </c>
      <c r="G90" s="97">
        <f t="shared" si="7"/>
        <v>1.1487855481332341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334</v>
      </c>
      <c r="Y90" s="125">
        <v>399</v>
      </c>
      <c r="Z90" s="125">
        <v>471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1490</v>
      </c>
      <c r="Y91" s="125">
        <v>1888</v>
      </c>
      <c r="Z91" s="125">
        <v>2156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70</v>
      </c>
      <c r="Y93" s="125">
        <v>88</v>
      </c>
      <c r="Z93" s="125">
        <v>110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180</v>
      </c>
      <c r="Y94" s="125">
        <v>236</v>
      </c>
      <c r="Z94" s="125">
        <v>271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50</v>
      </c>
      <c r="Y95" s="125">
        <v>56</v>
      </c>
      <c r="Z95" s="125">
        <v>55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179</v>
      </c>
      <c r="Y96" s="125">
        <v>248</v>
      </c>
      <c r="Z96" s="125">
        <v>299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220</v>
      </c>
      <c r="Y97" s="125">
        <v>296</v>
      </c>
      <c r="Z97" s="125">
        <v>355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169</v>
      </c>
      <c r="Y98" s="125">
        <v>190</v>
      </c>
      <c r="Z98" s="125">
        <v>208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10</v>
      </c>
      <c r="Y99" s="125">
        <v>16</v>
      </c>
      <c r="Z99" s="125">
        <v>15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145</v>
      </c>
      <c r="Y100" s="125">
        <v>177</v>
      </c>
      <c r="Z100" s="125">
        <v>189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1299</v>
      </c>
      <c r="Y101" s="125">
        <v>1642</v>
      </c>
      <c r="Z101" s="125">
        <v>1909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2769</v>
      </c>
      <c r="Y104" s="125">
        <v>3638</v>
      </c>
      <c r="Z104" s="125">
        <v>3981</v>
      </c>
      <c r="AB104" s="122" t="str">
        <f>TEXT(Z104,"###,###")</f>
        <v>3,981</v>
      </c>
      <c r="AD104" s="143">
        <f>Z104/($Z$4)*100</f>
        <v>66.952573158425835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525</v>
      </c>
      <c r="Y105" s="125">
        <v>660</v>
      </c>
      <c r="Z105" s="125">
        <v>781</v>
      </c>
      <c r="AB105" s="122" t="str">
        <f>TEXT(Z105,"###,###")</f>
        <v>781</v>
      </c>
      <c r="AD105" s="143">
        <f>Z105/($Z$4)*100</f>
        <v>13.134880591994619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3294</v>
      </c>
      <c r="Y106" s="132">
        <v>4298</v>
      </c>
      <c r="Z106" s="132">
        <v>4762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736</v>
      </c>
      <c r="Y108" s="125">
        <v>963</v>
      </c>
      <c r="Z108" s="125">
        <v>1103</v>
      </c>
      <c r="AB108" s="122" t="str">
        <f>TEXT(Z108,"###,###")</f>
        <v>1,103</v>
      </c>
      <c r="AD108" s="143">
        <f>Z108/($Z$4)*100</f>
        <v>18.550285906491759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675</v>
      </c>
      <c r="Y109" s="125">
        <v>980</v>
      </c>
      <c r="Z109" s="125">
        <v>919</v>
      </c>
      <c r="AB109" s="122" t="str">
        <f>TEXT(Z109,"###,###")</f>
        <v>919</v>
      </c>
      <c r="AD109" s="143">
        <f>Z109/($Z$4)*100</f>
        <v>15.455768583921964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894</v>
      </c>
      <c r="Y110" s="125">
        <v>1089</v>
      </c>
      <c r="Z110" s="125">
        <v>1264</v>
      </c>
      <c r="AB110" s="122" t="str">
        <f>TEXT(Z110,"###,###")</f>
        <v>1,264</v>
      </c>
      <c r="AD110" s="143">
        <f>Z110/($Z$4)*100</f>
        <v>21.25798856374033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995</v>
      </c>
      <c r="Y111" s="125">
        <v>1266</v>
      </c>
      <c r="Z111" s="125">
        <v>1481</v>
      </c>
      <c r="AB111" s="122" t="str">
        <f>TEXT(Z111,"###,###")</f>
        <v>1,481</v>
      </c>
      <c r="AD111" s="143">
        <f>Z111/($Z$4)*100</f>
        <v>24.907500840901449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4077</v>
      </c>
      <c r="Y112" s="125">
        <v>5213</v>
      </c>
      <c r="Z112" s="125">
        <v>5946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40.46</v>
      </c>
      <c r="U118" s="144">
        <v>40.590000000000003</v>
      </c>
      <c r="V118" s="144">
        <v>44.86</v>
      </c>
      <c r="W118" s="144">
        <v>43.98</v>
      </c>
      <c r="X118" s="144">
        <v>45.02</v>
      </c>
      <c r="Y118" s="144">
        <v>42.93</v>
      </c>
      <c r="Z118" s="144">
        <v>43.72</v>
      </c>
      <c r="AB118" s="122" t="str">
        <f>TEXT(Z118,"##.0")</f>
        <v>43.7</v>
      </c>
    </row>
    <row r="120" spans="19:32" x14ac:dyDescent="0.25">
      <c r="S120" s="115" t="s">
        <v>106</v>
      </c>
      <c r="T120" s="125">
        <v>1683</v>
      </c>
      <c r="U120" s="125">
        <v>1768</v>
      </c>
      <c r="V120" s="125">
        <v>1828</v>
      </c>
      <c r="W120" s="125">
        <v>1983</v>
      </c>
      <c r="X120" s="125">
        <v>2007</v>
      </c>
      <c r="Y120" s="125">
        <v>2482</v>
      </c>
      <c r="Z120" s="125">
        <v>2813</v>
      </c>
      <c r="AB120" s="122" t="str">
        <f>TEXT(Z120,"###,###")</f>
        <v>2,813</v>
      </c>
    </row>
    <row r="121" spans="19:32" x14ac:dyDescent="0.25">
      <c r="S121" s="115" t="s">
        <v>107</v>
      </c>
      <c r="T121" s="125">
        <v>345</v>
      </c>
      <c r="U121" s="125">
        <v>363</v>
      </c>
      <c r="V121" s="125">
        <v>368</v>
      </c>
      <c r="W121" s="125">
        <v>412</v>
      </c>
      <c r="X121" s="125">
        <v>405</v>
      </c>
      <c r="Y121" s="125">
        <v>540</v>
      </c>
      <c r="Z121" s="125">
        <v>681</v>
      </c>
      <c r="AB121" s="122" t="str">
        <f>TEXT(Z121,"###,###")</f>
        <v>681</v>
      </c>
    </row>
    <row r="122" spans="19:32" x14ac:dyDescent="0.25">
      <c r="S122" s="115" t="s">
        <v>108</v>
      </c>
      <c r="T122" s="125">
        <v>298</v>
      </c>
      <c r="U122" s="125">
        <v>296</v>
      </c>
      <c r="V122" s="125">
        <v>318</v>
      </c>
      <c r="W122" s="125">
        <v>382</v>
      </c>
      <c r="X122" s="125">
        <v>384</v>
      </c>
      <c r="Y122" s="125">
        <v>508</v>
      </c>
      <c r="Z122" s="125">
        <v>566</v>
      </c>
      <c r="AB122" s="122" t="str">
        <f>TEXT(Z122,"###,###")</f>
        <v>566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1981</v>
      </c>
      <c r="U124" s="125">
        <v>2064</v>
      </c>
      <c r="V124" s="125">
        <v>2146</v>
      </c>
      <c r="W124" s="125">
        <v>2365</v>
      </c>
      <c r="X124" s="125">
        <v>2391</v>
      </c>
      <c r="Y124" s="125">
        <v>2990</v>
      </c>
      <c r="Z124" s="125">
        <v>3379</v>
      </c>
      <c r="AB124" s="122" t="str">
        <f>TEXT(Z124,"###,###")</f>
        <v>3,379</v>
      </c>
      <c r="AD124" s="139">
        <f>Z124/$Z$7*100</f>
        <v>83.124231242312419</v>
      </c>
    </row>
    <row r="125" spans="19:32" x14ac:dyDescent="0.25">
      <c r="S125" s="115" t="s">
        <v>110</v>
      </c>
      <c r="T125" s="125">
        <v>643</v>
      </c>
      <c r="U125" s="125">
        <v>659</v>
      </c>
      <c r="V125" s="125">
        <v>686</v>
      </c>
      <c r="W125" s="125">
        <v>794</v>
      </c>
      <c r="X125" s="125">
        <v>789</v>
      </c>
      <c r="Y125" s="125">
        <v>1048</v>
      </c>
      <c r="Z125" s="125">
        <v>1247</v>
      </c>
      <c r="AB125" s="122" t="str">
        <f>TEXT(Z125,"###,###")</f>
        <v>1,247</v>
      </c>
      <c r="AD125" s="139">
        <f>Z125/$Z$7*100</f>
        <v>30.67650676506765</v>
      </c>
    </row>
    <row r="127" spans="19:32" x14ac:dyDescent="0.25">
      <c r="S127" s="115" t="s">
        <v>111</v>
      </c>
      <c r="T127" s="125">
        <v>1254</v>
      </c>
      <c r="U127" s="125">
        <v>1327</v>
      </c>
      <c r="V127" s="125">
        <v>1343</v>
      </c>
      <c r="W127" s="125">
        <v>1497</v>
      </c>
      <c r="X127" s="125">
        <v>1493</v>
      </c>
      <c r="Y127" s="125">
        <v>1888</v>
      </c>
      <c r="Z127" s="125">
        <v>2158</v>
      </c>
      <c r="AB127" s="122" t="str">
        <f>TEXT(Z127,"###,###")</f>
        <v>2,158</v>
      </c>
      <c r="AD127" s="139">
        <f>Z127/$Z$7*100</f>
        <v>53.087330873308737</v>
      </c>
    </row>
    <row r="128" spans="19:32" x14ac:dyDescent="0.25">
      <c r="S128" s="115" t="s">
        <v>112</v>
      </c>
      <c r="T128" s="125">
        <v>1073</v>
      </c>
      <c r="U128" s="125">
        <v>1101</v>
      </c>
      <c r="V128" s="125">
        <v>1170</v>
      </c>
      <c r="W128" s="125">
        <v>1280</v>
      </c>
      <c r="X128" s="125">
        <v>1300</v>
      </c>
      <c r="Y128" s="125">
        <v>1642</v>
      </c>
      <c r="Z128" s="125">
        <v>1903</v>
      </c>
      <c r="AB128" s="122" t="str">
        <f>TEXT(Z128,"###,###")</f>
        <v>1,903</v>
      </c>
      <c r="AD128" s="139">
        <f>Z128/$Z$7*100</f>
        <v>46.814268142681428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95" id="{5717BBF3-2940-4922-8E82-55E39804920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498" id="{FFA5C8F5-D72D-4A6A-A057-7962199F6F7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501" id="{9EDF7692-662D-4CC6-BC5B-EDE2A47137E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504" id="{3E50FCF9-5CD9-4496-852B-599DC87FE47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DDD4A6-2712-42AC-A810-D4ADE8B3338D}">
  <sheetPr codeName="Sheet87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Holdfast Bay</v>
      </c>
      <c r="T1" s="113"/>
      <c r="U1" s="113"/>
      <c r="V1" s="113"/>
      <c r="W1" s="113"/>
      <c r="X1" s="113"/>
      <c r="Y1" s="114" t="str">
        <f>Y3</f>
        <v>10.23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140</v>
      </c>
      <c r="Y3" s="118" t="s">
        <v>224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10.23 Holdfast Bay,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28695</v>
      </c>
      <c r="U4" s="121">
        <v>28750</v>
      </c>
      <c r="V4" s="121">
        <v>28667</v>
      </c>
      <c r="W4" s="121">
        <v>28266</v>
      </c>
      <c r="X4" s="121">
        <v>27857</v>
      </c>
      <c r="Y4" s="121">
        <v>28300</v>
      </c>
      <c r="Z4" s="121">
        <v>28910</v>
      </c>
      <c r="AB4" s="122" t="str">
        <f>TEXT(Z4,"###,###")</f>
        <v>28,910</v>
      </c>
      <c r="AD4" s="123">
        <f>Z4/Y4-1</f>
        <v>2.1554770318021221E-2</v>
      </c>
      <c r="AF4" s="123">
        <f t="shared" ref="AF4:AF9" si="0">Z4/T4-1</f>
        <v>7.4925945286634654E-3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14119</v>
      </c>
      <c r="U5" s="121">
        <v>14182</v>
      </c>
      <c r="V5" s="121">
        <v>13954</v>
      </c>
      <c r="W5" s="121">
        <v>13777</v>
      </c>
      <c r="X5" s="121">
        <v>13602</v>
      </c>
      <c r="Y5" s="121">
        <v>13871</v>
      </c>
      <c r="Z5" s="121">
        <v>14096</v>
      </c>
      <c r="AB5" s="122" t="str">
        <f>TEXT(Z5,"###,###")</f>
        <v>14,096</v>
      </c>
      <c r="AD5" s="123">
        <f t="shared" ref="AD5:AD9" si="1">Z5/Y5-1</f>
        <v>1.6220892509552387E-2</v>
      </c>
      <c r="AF5" s="123">
        <f t="shared" si="0"/>
        <v>-1.6290105531553412E-3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14576</v>
      </c>
      <c r="U6" s="121">
        <v>14568</v>
      </c>
      <c r="V6" s="121">
        <v>14713</v>
      </c>
      <c r="W6" s="121">
        <v>14489</v>
      </c>
      <c r="X6" s="121">
        <v>14255</v>
      </c>
      <c r="Y6" s="121">
        <v>14429</v>
      </c>
      <c r="Z6" s="121">
        <v>14814</v>
      </c>
      <c r="AB6" s="122" t="str">
        <f>TEXT(Z6,"###,###")</f>
        <v>14,814</v>
      </c>
      <c r="AD6" s="123">
        <f t="shared" si="1"/>
        <v>2.668237577101662E-2</v>
      </c>
      <c r="AF6" s="123">
        <f t="shared" si="0"/>
        <v>1.6328210757409423E-2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20400</v>
      </c>
      <c r="U7" s="121">
        <v>20488</v>
      </c>
      <c r="V7" s="121">
        <v>20489</v>
      </c>
      <c r="W7" s="121">
        <v>20312</v>
      </c>
      <c r="X7" s="121">
        <v>20108</v>
      </c>
      <c r="Y7" s="121">
        <v>20189</v>
      </c>
      <c r="Z7" s="121">
        <v>20521</v>
      </c>
      <c r="AB7" s="122" t="str">
        <f>TEXT(Z7,"###,###")</f>
        <v>20,521</v>
      </c>
      <c r="AD7" s="123">
        <f t="shared" si="1"/>
        <v>1.6444598543761346E-2</v>
      </c>
      <c r="AF7" s="123">
        <f t="shared" si="0"/>
        <v>5.9313725490195424E-3</v>
      </c>
    </row>
    <row r="8" spans="1:32" ht="17.25" customHeight="1" x14ac:dyDescent="0.25">
      <c r="A8" s="44" t="s">
        <v>13</v>
      </c>
      <c r="B8" s="45"/>
      <c r="C8" s="46"/>
      <c r="D8" s="47" t="str">
        <f>AB4</f>
        <v>28,910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20,521</v>
      </c>
      <c r="P8" s="48"/>
      <c r="S8" s="120" t="s">
        <v>88</v>
      </c>
      <c r="T8" s="121">
        <v>38485.699999999997</v>
      </c>
      <c r="U8" s="121">
        <v>40268.980000000003</v>
      </c>
      <c r="V8" s="121">
        <v>40937.29</v>
      </c>
      <c r="W8" s="121">
        <v>42458.87</v>
      </c>
      <c r="X8" s="121">
        <v>43764.34</v>
      </c>
      <c r="Y8" s="121">
        <v>44342.48</v>
      </c>
      <c r="Z8" s="121">
        <v>46674.38</v>
      </c>
      <c r="AB8" s="122" t="str">
        <f>TEXT(Z8,"$###,###")</f>
        <v>$46,674</v>
      </c>
      <c r="AD8" s="123">
        <f t="shared" si="1"/>
        <v>5.2588398303387462E-2</v>
      </c>
      <c r="AF8" s="123">
        <f t="shared" si="0"/>
        <v>0.21277201661915979</v>
      </c>
    </row>
    <row r="9" spans="1:32" x14ac:dyDescent="0.25">
      <c r="A9" s="52" t="s">
        <v>15</v>
      </c>
      <c r="B9" s="53"/>
      <c r="C9" s="54"/>
      <c r="D9" s="55">
        <f>AD104</f>
        <v>70.975441023867177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49.778275912479899</v>
      </c>
      <c r="P9" s="56" t="s">
        <v>89</v>
      </c>
      <c r="S9" s="120" t="s">
        <v>7</v>
      </c>
      <c r="T9" s="121">
        <v>1145260328</v>
      </c>
      <c r="U9" s="121">
        <v>1191091815</v>
      </c>
      <c r="V9" s="121">
        <v>1214190904</v>
      </c>
      <c r="W9" s="121">
        <v>1234915515</v>
      </c>
      <c r="X9" s="121">
        <v>1257088821</v>
      </c>
      <c r="Y9" s="121">
        <v>1281199045</v>
      </c>
      <c r="Z9" s="121">
        <v>1347530366</v>
      </c>
      <c r="AB9" s="122" t="str">
        <f>TEXT(Z9/1000000,"$#,###.0")&amp;" mil"</f>
        <v>$1,347.5 mil</v>
      </c>
      <c r="AD9" s="123">
        <f t="shared" si="1"/>
        <v>5.1772846115413662E-2</v>
      </c>
      <c r="AF9" s="123">
        <f t="shared" si="0"/>
        <v>0.17661489973483135</v>
      </c>
    </row>
    <row r="10" spans="1:32" x14ac:dyDescent="0.25">
      <c r="A10" s="52" t="s">
        <v>18</v>
      </c>
      <c r="B10" s="53"/>
      <c r="C10" s="54"/>
      <c r="D10" s="55">
        <f>AD105</f>
        <v>21.45970252507783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50.221724087520101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92.451634910579401</v>
      </c>
      <c r="P11" s="56" t="s">
        <v>89</v>
      </c>
      <c r="S11" s="120" t="s">
        <v>30</v>
      </c>
      <c r="T11" s="125">
        <v>25613</v>
      </c>
      <c r="U11" s="125">
        <v>25712</v>
      </c>
      <c r="V11" s="125">
        <v>25734</v>
      </c>
      <c r="W11" s="125">
        <v>25395</v>
      </c>
      <c r="X11" s="125">
        <v>24886</v>
      </c>
      <c r="Y11" s="125">
        <v>25283</v>
      </c>
      <c r="Z11" s="125">
        <v>25854</v>
      </c>
    </row>
    <row r="12" spans="1:32" ht="28.5" customHeight="1" x14ac:dyDescent="0.25">
      <c r="A12" s="52" t="s">
        <v>20</v>
      </c>
      <c r="B12" s="54"/>
      <c r="C12" s="54"/>
      <c r="D12" s="55">
        <f>AD108</f>
        <v>15.648564510549983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14.892061790361094</v>
      </c>
      <c r="P12" s="56" t="s">
        <v>89</v>
      </c>
      <c r="S12" s="120" t="s">
        <v>31</v>
      </c>
      <c r="T12" s="125">
        <v>3083</v>
      </c>
      <c r="U12" s="125">
        <v>3035</v>
      </c>
      <c r="V12" s="125">
        <v>2936</v>
      </c>
      <c r="W12" s="125">
        <v>2869</v>
      </c>
      <c r="X12" s="125">
        <v>2974</v>
      </c>
      <c r="Y12" s="125">
        <v>3017</v>
      </c>
      <c r="Z12" s="125">
        <v>3054</v>
      </c>
    </row>
    <row r="13" spans="1:32" ht="15" customHeight="1" x14ac:dyDescent="0.25">
      <c r="A13" s="52" t="s">
        <v>21</v>
      </c>
      <c r="B13" s="54"/>
      <c r="C13" s="54"/>
      <c r="D13" s="55">
        <f>AD109</f>
        <v>13.037011414735385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43.3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21.297129021099963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42.469733656174334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211</v>
      </c>
      <c r="Z15" s="125">
        <v>223</v>
      </c>
      <c r="AB15" s="129">
        <f t="shared" ref="AB15:AB34" si="2">IF(Z15="np",0,Z15/$Z$34)</f>
        <v>7.7135939121411277E-3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221</v>
      </c>
      <c r="Z16" s="125">
        <v>196</v>
      </c>
      <c r="AB16" s="129">
        <f t="shared" si="2"/>
        <v>6.7796610169491523E-3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1237</v>
      </c>
      <c r="Z17" s="125">
        <v>1253</v>
      </c>
      <c r="AB17" s="129">
        <f t="shared" si="2"/>
        <v>4.3341404358353514E-2</v>
      </c>
    </row>
    <row r="18" spans="1:28" x14ac:dyDescent="0.25">
      <c r="A18" s="82" t="str">
        <f>$S$1&amp;" ("&amp;$T$2&amp;" to "&amp;$Z$2&amp;")"</f>
        <v>Holdfast Bay (2011-12 to 2017-18)</v>
      </c>
      <c r="B18" s="82"/>
      <c r="C18" s="82"/>
      <c r="D18" s="82"/>
      <c r="E18" s="82"/>
      <c r="F18" s="82"/>
      <c r="G18" s="82" t="str">
        <f>$S$1&amp;" ("&amp;$T$2&amp;" to "&amp;$Z$2&amp;")"</f>
        <v>Holdfast Bay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196</v>
      </c>
      <c r="Z18" s="125">
        <v>197</v>
      </c>
      <c r="AB18" s="129">
        <f t="shared" si="2"/>
        <v>6.8142511241784847E-3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1573</v>
      </c>
      <c r="Z19" s="125">
        <v>1776</v>
      </c>
      <c r="AB19" s="129">
        <f t="shared" si="2"/>
        <v>6.1432030439294363E-2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868</v>
      </c>
      <c r="Z20" s="125">
        <v>819</v>
      </c>
      <c r="AB20" s="129">
        <f t="shared" si="2"/>
        <v>2.8329297820823246E-2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2234</v>
      </c>
      <c r="Z21" s="125">
        <v>2201</v>
      </c>
      <c r="AB21" s="129">
        <f t="shared" si="2"/>
        <v>7.6132826011760635E-2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2244</v>
      </c>
      <c r="Z22" s="125">
        <v>2224</v>
      </c>
      <c r="AB22" s="129">
        <f t="shared" si="2"/>
        <v>7.6928398478035287E-2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720</v>
      </c>
      <c r="Z23" s="125">
        <v>848</v>
      </c>
      <c r="AB23" s="129">
        <f t="shared" si="2"/>
        <v>2.9332410930473885E-2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382</v>
      </c>
      <c r="Z24" s="125">
        <v>398</v>
      </c>
      <c r="AB24" s="129">
        <f t="shared" si="2"/>
        <v>1.37668626772743E-2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1200</v>
      </c>
      <c r="Z25" s="125">
        <v>1175</v>
      </c>
      <c r="AB25" s="129">
        <f t="shared" si="2"/>
        <v>4.0643375994465582E-2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561</v>
      </c>
      <c r="Z26" s="125">
        <v>609</v>
      </c>
      <c r="AB26" s="129">
        <f t="shared" si="2"/>
        <v>2.1065375302663437E-2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2026</v>
      </c>
      <c r="Z27" s="125">
        <v>2271</v>
      </c>
      <c r="AB27" s="129">
        <f t="shared" si="2"/>
        <v>7.8554133517813901E-2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2124</v>
      </c>
      <c r="Z28" s="125">
        <v>2335</v>
      </c>
      <c r="AB28" s="129">
        <f t="shared" si="2"/>
        <v>8.0767900380491184E-2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1883</v>
      </c>
      <c r="Z29" s="125">
        <v>1901</v>
      </c>
      <c r="AB29" s="129">
        <f t="shared" si="2"/>
        <v>6.5755793842960916E-2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3089</v>
      </c>
      <c r="Z30" s="125">
        <v>3295</v>
      </c>
      <c r="AB30" s="129">
        <f t="shared" si="2"/>
        <v>0.1139744033206503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3758</v>
      </c>
      <c r="Z31" s="125">
        <v>4128</v>
      </c>
      <c r="AB31" s="129">
        <f t="shared" si="2"/>
        <v>0.1427879626426842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712</v>
      </c>
      <c r="Z32" s="125">
        <v>720</v>
      </c>
      <c r="AB32" s="129">
        <f t="shared" si="2"/>
        <v>2.4904877205119337E-2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862</v>
      </c>
      <c r="Z33" s="125">
        <v>965</v>
      </c>
      <c r="AB33" s="129">
        <f t="shared" si="2"/>
        <v>3.3379453476305776E-2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28300</v>
      </c>
      <c r="Z34" s="132">
        <v>28910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12</v>
      </c>
      <c r="Y44" s="125">
        <v>11</v>
      </c>
      <c r="Z44" s="125">
        <v>15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210</v>
      </c>
      <c r="Y45" s="125">
        <v>218</v>
      </c>
      <c r="Z45" s="125">
        <v>203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708</v>
      </c>
      <c r="Y46" s="125">
        <v>697</v>
      </c>
      <c r="Z46" s="125">
        <v>706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1288</v>
      </c>
      <c r="Y47" s="125">
        <v>1279</v>
      </c>
      <c r="Z47" s="125">
        <v>1308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1622</v>
      </c>
      <c r="Y48" s="125">
        <v>1678</v>
      </c>
      <c r="Z48" s="125">
        <v>1659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Holdfast Bay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1423</v>
      </c>
      <c r="Y49" s="125">
        <v>1455</v>
      </c>
      <c r="Z49" s="125">
        <v>1478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1276</v>
      </c>
      <c r="Y50" s="125">
        <v>1311</v>
      </c>
      <c r="Z50" s="125">
        <v>1451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1222</v>
      </c>
      <c r="Y51" s="125">
        <v>1218</v>
      </c>
      <c r="Z51" s="125">
        <v>1246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1277</v>
      </c>
      <c r="Y52" s="125">
        <v>1289</v>
      </c>
      <c r="Z52" s="125">
        <v>1336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1289</v>
      </c>
      <c r="Y53" s="125">
        <v>1293</v>
      </c>
      <c r="Z53" s="125">
        <v>1219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1295</v>
      </c>
      <c r="Y54" s="125">
        <v>1367</v>
      </c>
      <c r="Z54" s="125">
        <v>1358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1010</v>
      </c>
      <c r="Y55" s="125">
        <v>1000</v>
      </c>
      <c r="Z55" s="125">
        <v>1011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569</v>
      </c>
      <c r="Y56" s="125">
        <v>573</v>
      </c>
      <c r="Z56" s="125">
        <v>583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221</v>
      </c>
      <c r="Y57" s="125">
        <v>300</v>
      </c>
      <c r="Z57" s="125">
        <v>295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106</v>
      </c>
      <c r="Y58" s="125">
        <v>102</v>
      </c>
      <c r="Z58" s="125">
        <v>115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45</v>
      </c>
      <c r="Y59" s="125">
        <v>44</v>
      </c>
      <c r="Z59" s="125">
        <v>44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42</v>
      </c>
      <c r="Y60" s="125">
        <v>39</v>
      </c>
      <c r="Z60" s="125">
        <v>46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13602</v>
      </c>
      <c r="Y61" s="125">
        <v>13871</v>
      </c>
      <c r="Z61" s="125">
        <v>14096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9</v>
      </c>
      <c r="Y63" s="125">
        <v>14</v>
      </c>
      <c r="Z63" s="125">
        <v>9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Holdfast Bay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236</v>
      </c>
      <c r="Y64" s="125">
        <v>227</v>
      </c>
      <c r="Z64" s="125">
        <v>274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832</v>
      </c>
      <c r="Y65" s="125">
        <v>828</v>
      </c>
      <c r="Z65" s="125">
        <v>797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1444</v>
      </c>
      <c r="Y66" s="125">
        <v>1487</v>
      </c>
      <c r="Z66" s="125">
        <v>1477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1741</v>
      </c>
      <c r="Y67" s="125">
        <v>1660</v>
      </c>
      <c r="Z67" s="125">
        <v>1676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1332</v>
      </c>
      <c r="Y68" s="125">
        <v>1383</v>
      </c>
      <c r="Z68" s="125">
        <v>1466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1301</v>
      </c>
      <c r="Y69" s="125">
        <v>1269</v>
      </c>
      <c r="Z69" s="125">
        <v>1361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1320</v>
      </c>
      <c r="Y70" s="125">
        <v>1324</v>
      </c>
      <c r="Z70" s="125">
        <v>1339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1328</v>
      </c>
      <c r="Y71" s="125">
        <v>1389</v>
      </c>
      <c r="Z71" s="125">
        <v>1493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1421</v>
      </c>
      <c r="Y72" s="125">
        <v>1420</v>
      </c>
      <c r="Z72" s="125">
        <v>1418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1384</v>
      </c>
      <c r="Y73" s="125">
        <v>1458</v>
      </c>
      <c r="Z73" s="125">
        <v>1461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986</v>
      </c>
      <c r="Y74" s="125">
        <v>1020</v>
      </c>
      <c r="Z74" s="125">
        <v>1052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499</v>
      </c>
      <c r="Y75" s="125">
        <v>517</v>
      </c>
      <c r="Z75" s="125">
        <v>535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153</v>
      </c>
      <c r="Y76" s="125">
        <v>192</v>
      </c>
      <c r="Z76" s="125">
        <v>219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92</v>
      </c>
      <c r="Y77" s="125">
        <v>100</v>
      </c>
      <c r="Z77" s="125">
        <v>86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75</v>
      </c>
      <c r="Y78" s="125">
        <v>60</v>
      </c>
      <c r="Z78" s="125">
        <v>66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85</v>
      </c>
      <c r="Y79" s="125">
        <v>80</v>
      </c>
      <c r="Z79" s="125">
        <v>79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14255</v>
      </c>
      <c r="Y80" s="125">
        <v>14429</v>
      </c>
      <c r="Z80" s="125">
        <v>14814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Holdfast Bay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1550</v>
      </c>
      <c r="Y83" s="125">
        <v>1576</v>
      </c>
      <c r="Z83" s="125">
        <v>1662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1986</v>
      </c>
      <c r="Y84" s="125">
        <v>2023</v>
      </c>
      <c r="Z84" s="125">
        <v>2105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28,910</v>
      </c>
      <c r="D85" s="96">
        <f t="shared" ref="D85:D90" si="4">AD4</f>
        <v>2.1554770318021221E-2</v>
      </c>
      <c r="E85" s="97">
        <f t="shared" ref="E85:E90" si="5">AD4</f>
        <v>2.1554770318021221E-2</v>
      </c>
      <c r="F85" s="96">
        <f t="shared" ref="F85:F90" si="6">AF4</f>
        <v>7.4925945286634654E-3</v>
      </c>
      <c r="G85" s="97">
        <f t="shared" ref="G85:G90" si="7">AF4</f>
        <v>7.4925945286634654E-3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1267</v>
      </c>
      <c r="Y85" s="125">
        <v>1212</v>
      </c>
      <c r="Z85" s="125">
        <v>1270</v>
      </c>
    </row>
    <row r="86" spans="1:32" ht="15" customHeight="1" x14ac:dyDescent="0.25">
      <c r="A86" s="98" t="s">
        <v>4</v>
      </c>
      <c r="B86" s="95"/>
      <c r="C86" s="109" t="str">
        <f t="shared" si="3"/>
        <v>14,096</v>
      </c>
      <c r="D86" s="96">
        <f t="shared" si="4"/>
        <v>1.6220892509552387E-2</v>
      </c>
      <c r="E86" s="97">
        <f t="shared" si="5"/>
        <v>1.6220892509552387E-2</v>
      </c>
      <c r="F86" s="96">
        <f t="shared" si="6"/>
        <v>-1.6290105531553412E-3</v>
      </c>
      <c r="G86" s="97">
        <f t="shared" si="7"/>
        <v>-1.6290105531553412E-3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764</v>
      </c>
      <c r="Y86" s="125">
        <v>814</v>
      </c>
      <c r="Z86" s="125">
        <v>827</v>
      </c>
    </row>
    <row r="87" spans="1:32" ht="15" customHeight="1" x14ac:dyDescent="0.25">
      <c r="A87" s="98" t="s">
        <v>5</v>
      </c>
      <c r="B87" s="95"/>
      <c r="C87" s="109" t="str">
        <f t="shared" si="3"/>
        <v>14,814</v>
      </c>
      <c r="D87" s="96">
        <f t="shared" si="4"/>
        <v>2.668237577101662E-2</v>
      </c>
      <c r="E87" s="97">
        <f t="shared" si="5"/>
        <v>2.668237577101662E-2</v>
      </c>
      <c r="F87" s="96">
        <f t="shared" si="6"/>
        <v>1.6328210757409423E-2</v>
      </c>
      <c r="G87" s="97">
        <f t="shared" si="7"/>
        <v>1.6328210757409423E-2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654</v>
      </c>
      <c r="Y87" s="125">
        <v>680</v>
      </c>
      <c r="Z87" s="125">
        <v>671</v>
      </c>
    </row>
    <row r="88" spans="1:32" ht="15" customHeight="1" x14ac:dyDescent="0.25">
      <c r="A88" s="95" t="s">
        <v>6</v>
      </c>
      <c r="B88" s="95"/>
      <c r="C88" s="109" t="str">
        <f t="shared" si="3"/>
        <v>20,521</v>
      </c>
      <c r="D88" s="96">
        <f t="shared" si="4"/>
        <v>1.6444598543761346E-2</v>
      </c>
      <c r="E88" s="97">
        <f t="shared" si="5"/>
        <v>1.6444598543761346E-2</v>
      </c>
      <c r="F88" s="96">
        <f t="shared" si="6"/>
        <v>5.9313725490195424E-3</v>
      </c>
      <c r="G88" s="97">
        <f t="shared" si="7"/>
        <v>5.9313725490195424E-3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603</v>
      </c>
      <c r="Y88" s="125">
        <v>588</v>
      </c>
      <c r="Z88" s="125">
        <v>598</v>
      </c>
    </row>
    <row r="89" spans="1:32" ht="15" customHeight="1" x14ac:dyDescent="0.25">
      <c r="A89" s="95" t="s">
        <v>104</v>
      </c>
      <c r="B89" s="95"/>
      <c r="C89" s="146" t="str">
        <f t="shared" si="3"/>
        <v>$46,674</v>
      </c>
      <c r="D89" s="96">
        <f t="shared" si="4"/>
        <v>5.2588398303387462E-2</v>
      </c>
      <c r="E89" s="97">
        <f t="shared" si="5"/>
        <v>5.2588398303387462E-2</v>
      </c>
      <c r="F89" s="96">
        <f t="shared" si="6"/>
        <v>0.21277201661915979</v>
      </c>
      <c r="G89" s="97">
        <f t="shared" si="7"/>
        <v>0.21277201661915979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331</v>
      </c>
      <c r="Y89" s="125">
        <v>332</v>
      </c>
      <c r="Z89" s="125">
        <v>374</v>
      </c>
    </row>
    <row r="90" spans="1:32" ht="15" customHeight="1" x14ac:dyDescent="0.25">
      <c r="A90" s="95" t="s">
        <v>7</v>
      </c>
      <c r="B90" s="95"/>
      <c r="C90" s="109" t="str">
        <f t="shared" si="3"/>
        <v>$1,347.5 mil</v>
      </c>
      <c r="D90" s="96">
        <f t="shared" si="4"/>
        <v>5.1772846115413662E-2</v>
      </c>
      <c r="E90" s="97">
        <f t="shared" si="5"/>
        <v>5.1772846115413662E-2</v>
      </c>
      <c r="F90" s="96">
        <f t="shared" si="6"/>
        <v>0.17661489973483135</v>
      </c>
      <c r="G90" s="97">
        <f t="shared" si="7"/>
        <v>0.17661489973483135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641</v>
      </c>
      <c r="Y90" s="125">
        <v>626</v>
      </c>
      <c r="Z90" s="125">
        <v>715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9978</v>
      </c>
      <c r="Y91" s="125">
        <v>10027</v>
      </c>
      <c r="Z91" s="125">
        <v>10215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1018</v>
      </c>
      <c r="Y93" s="125">
        <v>1070</v>
      </c>
      <c r="Z93" s="125">
        <v>1082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2648</v>
      </c>
      <c r="Y94" s="125">
        <v>2626</v>
      </c>
      <c r="Z94" s="125">
        <v>2797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255</v>
      </c>
      <c r="Y95" s="125">
        <v>243</v>
      </c>
      <c r="Z95" s="125">
        <v>267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1298</v>
      </c>
      <c r="Y96" s="125">
        <v>1347</v>
      </c>
      <c r="Z96" s="125">
        <v>1395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1819</v>
      </c>
      <c r="Y97" s="125">
        <v>1954</v>
      </c>
      <c r="Z97" s="125">
        <v>1922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924</v>
      </c>
      <c r="Y98" s="125">
        <v>885</v>
      </c>
      <c r="Z98" s="125">
        <v>925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35</v>
      </c>
      <c r="Y99" s="125">
        <v>40</v>
      </c>
      <c r="Z99" s="125">
        <v>42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254</v>
      </c>
      <c r="Y100" s="125">
        <v>252</v>
      </c>
      <c r="Z100" s="125">
        <v>292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10133</v>
      </c>
      <c r="Y101" s="125">
        <v>10162</v>
      </c>
      <c r="Z101" s="125">
        <v>10306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19209</v>
      </c>
      <c r="Y104" s="125">
        <v>20232</v>
      </c>
      <c r="Z104" s="125">
        <v>20519</v>
      </c>
      <c r="AB104" s="122" t="str">
        <f>TEXT(Z104,"###,###")</f>
        <v>20,519</v>
      </c>
      <c r="AD104" s="143">
        <f>Z104/($Z$4)*100</f>
        <v>70.975441023867177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6046</v>
      </c>
      <c r="Y105" s="125">
        <v>5998</v>
      </c>
      <c r="Z105" s="125">
        <v>6204</v>
      </c>
      <c r="AB105" s="122" t="str">
        <f>TEXT(Z105,"###,###")</f>
        <v>6,204</v>
      </c>
      <c r="AD105" s="143">
        <f>Z105/($Z$4)*100</f>
        <v>21.45970252507783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25255</v>
      </c>
      <c r="Y106" s="132">
        <v>26230</v>
      </c>
      <c r="Z106" s="132">
        <v>26723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3322</v>
      </c>
      <c r="Y108" s="125">
        <v>3854</v>
      </c>
      <c r="Z108" s="125">
        <v>4524</v>
      </c>
      <c r="AB108" s="122" t="str">
        <f>TEXT(Z108,"###,###")</f>
        <v>4,524</v>
      </c>
      <c r="AD108" s="143">
        <f>Z108/($Z$4)*100</f>
        <v>15.648564510549983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3584</v>
      </c>
      <c r="Y109" s="125">
        <v>3926</v>
      </c>
      <c r="Z109" s="125">
        <v>3769</v>
      </c>
      <c r="AB109" s="122" t="str">
        <f>TEXT(Z109,"###,###")</f>
        <v>3,769</v>
      </c>
      <c r="AD109" s="143">
        <f>Z109/($Z$4)*100</f>
        <v>13.037011414735385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6238</v>
      </c>
      <c r="Y110" s="125">
        <v>6120</v>
      </c>
      <c r="Z110" s="125">
        <v>6157</v>
      </c>
      <c r="AB110" s="122" t="str">
        <f>TEXT(Z110,"###,###")</f>
        <v>6,157</v>
      </c>
      <c r="AD110" s="143">
        <f>Z110/($Z$4)*100</f>
        <v>21.297129021099963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12116</v>
      </c>
      <c r="Y111" s="125">
        <v>12330</v>
      </c>
      <c r="Z111" s="125">
        <v>12278</v>
      </c>
      <c r="AB111" s="122" t="str">
        <f>TEXT(Z111,"###,###")</f>
        <v>12,278</v>
      </c>
      <c r="AD111" s="143">
        <f>Z111/($Z$4)*100</f>
        <v>42.469733656174334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27857</v>
      </c>
      <c r="Y112" s="125">
        <v>28300</v>
      </c>
      <c r="Z112" s="125">
        <v>28910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45.24</v>
      </c>
      <c r="U118" s="144">
        <v>39.450000000000003</v>
      </c>
      <c r="V118" s="144">
        <v>40.78</v>
      </c>
      <c r="W118" s="144">
        <v>45.94</v>
      </c>
      <c r="X118" s="144">
        <v>43.04</v>
      </c>
      <c r="Y118" s="144">
        <v>43.28</v>
      </c>
      <c r="Z118" s="144">
        <v>43.31</v>
      </c>
      <c r="AB118" s="122" t="str">
        <f>TEXT(Z118,"##.0")</f>
        <v>43.3</v>
      </c>
    </row>
    <row r="120" spans="19:32" x14ac:dyDescent="0.25">
      <c r="S120" s="115" t="s">
        <v>106</v>
      </c>
      <c r="T120" s="125">
        <v>17318</v>
      </c>
      <c r="U120" s="125">
        <v>17451</v>
      </c>
      <c r="V120" s="125">
        <v>17556</v>
      </c>
      <c r="W120" s="125">
        <v>17441</v>
      </c>
      <c r="X120" s="125">
        <v>17137</v>
      </c>
      <c r="Y120" s="125">
        <v>17172</v>
      </c>
      <c r="Z120" s="125">
        <v>17465</v>
      </c>
      <c r="AB120" s="122" t="str">
        <f>TEXT(Z120,"###,###")</f>
        <v>17,465</v>
      </c>
    </row>
    <row r="121" spans="19:32" x14ac:dyDescent="0.25">
      <c r="S121" s="115" t="s">
        <v>107</v>
      </c>
      <c r="T121" s="125">
        <v>1574</v>
      </c>
      <c r="U121" s="125">
        <v>1550</v>
      </c>
      <c r="V121" s="125">
        <v>1495</v>
      </c>
      <c r="W121" s="125">
        <v>1500</v>
      </c>
      <c r="X121" s="125">
        <v>1556</v>
      </c>
      <c r="Y121" s="125">
        <v>1560</v>
      </c>
      <c r="Z121" s="125">
        <v>1549</v>
      </c>
      <c r="AB121" s="122" t="str">
        <f>TEXT(Z121,"###,###")</f>
        <v>1,549</v>
      </c>
    </row>
    <row r="122" spans="19:32" x14ac:dyDescent="0.25">
      <c r="S122" s="115" t="s">
        <v>108</v>
      </c>
      <c r="T122" s="125">
        <v>1512</v>
      </c>
      <c r="U122" s="125">
        <v>1483</v>
      </c>
      <c r="V122" s="125">
        <v>1438</v>
      </c>
      <c r="W122" s="125">
        <v>1371</v>
      </c>
      <c r="X122" s="125">
        <v>1414</v>
      </c>
      <c r="Y122" s="125">
        <v>1457</v>
      </c>
      <c r="Z122" s="125">
        <v>1507</v>
      </c>
      <c r="AB122" s="122" t="str">
        <f>TEXT(Z122,"###,###")</f>
        <v>1,507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18830</v>
      </c>
      <c r="U124" s="125">
        <v>18934</v>
      </c>
      <c r="V124" s="125">
        <v>18994</v>
      </c>
      <c r="W124" s="125">
        <v>18812</v>
      </c>
      <c r="X124" s="125">
        <v>18551</v>
      </c>
      <c r="Y124" s="125">
        <v>18629</v>
      </c>
      <c r="Z124" s="125">
        <v>18972</v>
      </c>
      <c r="AB124" s="122" t="str">
        <f>TEXT(Z124,"###,###")</f>
        <v>18,972</v>
      </c>
      <c r="AD124" s="139">
        <f>Z124/$Z$7*100</f>
        <v>92.451634910579401</v>
      </c>
    </row>
    <row r="125" spans="19:32" x14ac:dyDescent="0.25">
      <c r="S125" s="115" t="s">
        <v>110</v>
      </c>
      <c r="T125" s="125">
        <v>3086</v>
      </c>
      <c r="U125" s="125">
        <v>3033</v>
      </c>
      <c r="V125" s="125">
        <v>2933</v>
      </c>
      <c r="W125" s="125">
        <v>2871</v>
      </c>
      <c r="X125" s="125">
        <v>2970</v>
      </c>
      <c r="Y125" s="125">
        <v>3017</v>
      </c>
      <c r="Z125" s="125">
        <v>3056</v>
      </c>
      <c r="AB125" s="122" t="str">
        <f>TEXT(Z125,"###,###")</f>
        <v>3,056</v>
      </c>
      <c r="AD125" s="139">
        <f>Z125/$Z$7*100</f>
        <v>14.892061790361094</v>
      </c>
    </row>
    <row r="127" spans="19:32" x14ac:dyDescent="0.25">
      <c r="S127" s="115" t="s">
        <v>111</v>
      </c>
      <c r="T127" s="125">
        <v>10280</v>
      </c>
      <c r="U127" s="125">
        <v>10309</v>
      </c>
      <c r="V127" s="125">
        <v>10202</v>
      </c>
      <c r="W127" s="125">
        <v>10048</v>
      </c>
      <c r="X127" s="125">
        <v>9974</v>
      </c>
      <c r="Y127" s="125">
        <v>10027</v>
      </c>
      <c r="Z127" s="125">
        <v>10215</v>
      </c>
      <c r="AB127" s="122" t="str">
        <f>TEXT(Z127,"###,###")</f>
        <v>10,215</v>
      </c>
      <c r="AD127" s="139">
        <f>Z127/$Z$7*100</f>
        <v>49.778275912479899</v>
      </c>
    </row>
    <row r="128" spans="19:32" x14ac:dyDescent="0.25">
      <c r="S128" s="115" t="s">
        <v>112</v>
      </c>
      <c r="T128" s="125">
        <v>10120</v>
      </c>
      <c r="U128" s="125">
        <v>10179</v>
      </c>
      <c r="V128" s="125">
        <v>10287</v>
      </c>
      <c r="W128" s="125">
        <v>10264</v>
      </c>
      <c r="X128" s="125">
        <v>10133</v>
      </c>
      <c r="Y128" s="125">
        <v>10162</v>
      </c>
      <c r="Z128" s="125">
        <v>10306</v>
      </c>
      <c r="AB128" s="122" t="str">
        <f>TEXT(Z128,"###,###")</f>
        <v>10,306</v>
      </c>
      <c r="AD128" s="139">
        <f>Z128/$Z$7*100</f>
        <v>50.221724087520101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85" id="{9E1B5508-BAFF-40F5-985E-BFB9931F03C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488" id="{7DF30EE4-0717-495D-BAC2-9A82DF1B29C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491" id="{FB20A9D6-40F4-4137-8BA2-B08639F1863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94" id="{6E9ED71A-1263-44C8-A844-9209A1C32F0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F6B86-4B43-4EA8-B9CC-6373680AD6D8}">
  <sheetPr codeName="Sheet88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Kangaroo Island</v>
      </c>
      <c r="T1" s="113"/>
      <c r="U1" s="113"/>
      <c r="V1" s="113"/>
      <c r="W1" s="113"/>
      <c r="X1" s="113"/>
      <c r="Y1" s="114" t="str">
        <f>Y3</f>
        <v>10.24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141</v>
      </c>
      <c r="Y3" s="118" t="s">
        <v>225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10.24 Kangaroo Island,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2920</v>
      </c>
      <c r="U4" s="121">
        <v>2919</v>
      </c>
      <c r="V4" s="121">
        <v>3090</v>
      </c>
      <c r="W4" s="121">
        <v>3111</v>
      </c>
      <c r="X4" s="121">
        <v>3021</v>
      </c>
      <c r="Y4" s="121">
        <v>3671</v>
      </c>
      <c r="Z4" s="121">
        <v>4312</v>
      </c>
      <c r="AB4" s="122" t="str">
        <f>TEXT(Z4,"###,###")</f>
        <v>4,312</v>
      </c>
      <c r="AD4" s="123">
        <f>Z4/Y4-1</f>
        <v>0.1746118223917188</v>
      </c>
      <c r="AF4" s="123">
        <f t="shared" ref="AF4:AF9" si="0">Z4/T4-1</f>
        <v>0.47671232876712333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1524</v>
      </c>
      <c r="U5" s="121">
        <v>1465</v>
      </c>
      <c r="V5" s="121">
        <v>1590</v>
      </c>
      <c r="W5" s="121">
        <v>1562</v>
      </c>
      <c r="X5" s="121">
        <v>1537</v>
      </c>
      <c r="Y5" s="121">
        <v>1862</v>
      </c>
      <c r="Z5" s="121">
        <v>2197</v>
      </c>
      <c r="AB5" s="122" t="str">
        <f>TEXT(Z5,"###,###")</f>
        <v>2,197</v>
      </c>
      <c r="AD5" s="123">
        <f t="shared" ref="AD5:AD9" si="1">Z5/Y5-1</f>
        <v>0.17991407089151457</v>
      </c>
      <c r="AF5" s="123">
        <f t="shared" si="0"/>
        <v>0.44160104986876636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1399</v>
      </c>
      <c r="U6" s="121">
        <v>1460</v>
      </c>
      <c r="V6" s="121">
        <v>1499</v>
      </c>
      <c r="W6" s="121">
        <v>1548</v>
      </c>
      <c r="X6" s="121">
        <v>1482</v>
      </c>
      <c r="Y6" s="121">
        <v>1809</v>
      </c>
      <c r="Z6" s="121">
        <v>2115</v>
      </c>
      <c r="AB6" s="122" t="str">
        <f>TEXT(Z6,"###,###")</f>
        <v>2,115</v>
      </c>
      <c r="AD6" s="123">
        <f t="shared" si="1"/>
        <v>0.16915422885572129</v>
      </c>
      <c r="AF6" s="123">
        <f t="shared" si="0"/>
        <v>0.51179413867047896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1834</v>
      </c>
      <c r="U7" s="121">
        <v>1885</v>
      </c>
      <c r="V7" s="121">
        <v>1982</v>
      </c>
      <c r="W7" s="121">
        <v>2063</v>
      </c>
      <c r="X7" s="121">
        <v>1935</v>
      </c>
      <c r="Y7" s="121">
        <v>2277</v>
      </c>
      <c r="Z7" s="121">
        <v>2739</v>
      </c>
      <c r="AB7" s="122" t="str">
        <f>TEXT(Z7,"###,###")</f>
        <v>2,739</v>
      </c>
      <c r="AD7" s="123">
        <f t="shared" si="1"/>
        <v>0.20289855072463769</v>
      </c>
      <c r="AF7" s="123">
        <f t="shared" si="0"/>
        <v>0.49345692475463476</v>
      </c>
    </row>
    <row r="8" spans="1:32" ht="17.25" customHeight="1" x14ac:dyDescent="0.25">
      <c r="A8" s="44" t="s">
        <v>13</v>
      </c>
      <c r="B8" s="45"/>
      <c r="C8" s="46"/>
      <c r="D8" s="47" t="str">
        <f>AB4</f>
        <v>4,312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2,739</v>
      </c>
      <c r="P8" s="48"/>
      <c r="S8" s="120" t="s">
        <v>88</v>
      </c>
      <c r="T8" s="121">
        <v>22741.27</v>
      </c>
      <c r="U8" s="121">
        <v>25283</v>
      </c>
      <c r="V8" s="121">
        <v>24600</v>
      </c>
      <c r="W8" s="121">
        <v>25233.14</v>
      </c>
      <c r="X8" s="121">
        <v>26141.040000000001</v>
      </c>
      <c r="Y8" s="121">
        <v>26000</v>
      </c>
      <c r="Z8" s="121">
        <v>25550</v>
      </c>
      <c r="AB8" s="122" t="str">
        <f>TEXT(Z8,"$###,###")</f>
        <v>$25,550</v>
      </c>
      <c r="AD8" s="123">
        <f t="shared" si="1"/>
        <v>-1.7307692307692357E-2</v>
      </c>
      <c r="AF8" s="123">
        <f t="shared" si="0"/>
        <v>0.1235080538597888</v>
      </c>
    </row>
    <row r="9" spans="1:32" x14ac:dyDescent="0.25">
      <c r="A9" s="52" t="s">
        <v>15</v>
      </c>
      <c r="B9" s="53"/>
      <c r="C9" s="54"/>
      <c r="D9" s="55">
        <f>AD104</f>
        <v>65.653988868274581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51.29609346476817</v>
      </c>
      <c r="P9" s="56" t="s">
        <v>89</v>
      </c>
      <c r="S9" s="120" t="s">
        <v>7</v>
      </c>
      <c r="T9" s="121">
        <v>61540260</v>
      </c>
      <c r="U9" s="121">
        <v>60902302</v>
      </c>
      <c r="V9" s="121">
        <v>67193404</v>
      </c>
      <c r="W9" s="121">
        <v>71377995</v>
      </c>
      <c r="X9" s="121">
        <v>72646040</v>
      </c>
      <c r="Y9" s="121">
        <v>91460503</v>
      </c>
      <c r="Z9" s="121">
        <v>111415142</v>
      </c>
      <c r="AB9" s="122" t="str">
        <f>TEXT(Z9/1000000,"$#,###.0")&amp;" mil"</f>
        <v>$111.4 mil</v>
      </c>
      <c r="AD9" s="123">
        <f t="shared" si="1"/>
        <v>0.21817766517203596</v>
      </c>
      <c r="AF9" s="123">
        <f t="shared" si="0"/>
        <v>0.81044314729902012</v>
      </c>
    </row>
    <row r="10" spans="1:32" x14ac:dyDescent="0.25">
      <c r="A10" s="52" t="s">
        <v>18</v>
      </c>
      <c r="B10" s="53"/>
      <c r="C10" s="54"/>
      <c r="D10" s="55">
        <f>AD105</f>
        <v>15.027829313543601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48.813435560423514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78.386272362175973</v>
      </c>
      <c r="P11" s="56" t="s">
        <v>89</v>
      </c>
      <c r="S11" s="120" t="s">
        <v>30</v>
      </c>
      <c r="T11" s="125">
        <v>2303</v>
      </c>
      <c r="U11" s="125">
        <v>2271</v>
      </c>
      <c r="V11" s="125">
        <v>2423</v>
      </c>
      <c r="W11" s="125">
        <v>2421</v>
      </c>
      <c r="X11" s="125">
        <v>2390</v>
      </c>
      <c r="Y11" s="125">
        <v>2895</v>
      </c>
      <c r="Z11" s="125">
        <v>3307</v>
      </c>
    </row>
    <row r="12" spans="1:32" ht="28.5" customHeight="1" x14ac:dyDescent="0.25">
      <c r="A12" s="52" t="s">
        <v>20</v>
      </c>
      <c r="B12" s="54"/>
      <c r="C12" s="54"/>
      <c r="D12" s="55">
        <f>AD108</f>
        <v>23.237476808905381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37.020810514786419</v>
      </c>
      <c r="P12" s="56" t="s">
        <v>89</v>
      </c>
      <c r="S12" s="120" t="s">
        <v>31</v>
      </c>
      <c r="T12" s="125">
        <v>617</v>
      </c>
      <c r="U12" s="125">
        <v>650</v>
      </c>
      <c r="V12" s="125">
        <v>668</v>
      </c>
      <c r="W12" s="125">
        <v>690</v>
      </c>
      <c r="X12" s="125">
        <v>628</v>
      </c>
      <c r="Y12" s="125">
        <v>776</v>
      </c>
      <c r="Z12" s="125">
        <v>1006</v>
      </c>
    </row>
    <row r="13" spans="1:32" ht="15" customHeight="1" x14ac:dyDescent="0.25">
      <c r="A13" s="52" t="s">
        <v>21</v>
      </c>
      <c r="B13" s="54"/>
      <c r="C13" s="54"/>
      <c r="D13" s="55">
        <f>AD109</f>
        <v>21.544526901669759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45.7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13.566790352504638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22.147495361781075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628</v>
      </c>
      <c r="Z15" s="125">
        <v>746</v>
      </c>
      <c r="AB15" s="129">
        <f t="shared" ref="AB15:AB34" si="2">IF(Z15="np",0,Z15/$Z$34)</f>
        <v>0.17296545328077903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13</v>
      </c>
      <c r="Z16" s="125">
        <v>23</v>
      </c>
      <c r="AB16" s="129">
        <f t="shared" si="2"/>
        <v>5.3327150475307207E-3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105</v>
      </c>
      <c r="Z17" s="125">
        <v>145</v>
      </c>
      <c r="AB17" s="129">
        <f t="shared" si="2"/>
        <v>3.3619290517041503E-2</v>
      </c>
    </row>
    <row r="18" spans="1:28" x14ac:dyDescent="0.25">
      <c r="A18" s="82" t="str">
        <f>$S$1&amp;" ("&amp;$T$2&amp;" to "&amp;$Z$2&amp;")"</f>
        <v>Kangaroo Island (2011-12 to 2017-18)</v>
      </c>
      <c r="B18" s="82"/>
      <c r="C18" s="82"/>
      <c r="D18" s="82"/>
      <c r="E18" s="82"/>
      <c r="F18" s="82"/>
      <c r="G18" s="82" t="str">
        <f>$S$1&amp;" ("&amp;$T$2&amp;" to "&amp;$Z$2&amp;")"</f>
        <v>Kangaroo Island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14</v>
      </c>
      <c r="Z18" s="125">
        <v>21</v>
      </c>
      <c r="AB18" s="129">
        <f t="shared" si="2"/>
        <v>4.8690006955715275E-3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175</v>
      </c>
      <c r="Z19" s="125">
        <v>225</v>
      </c>
      <c r="AB19" s="129">
        <f t="shared" si="2"/>
        <v>5.216786459540923E-2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103</v>
      </c>
      <c r="Z20" s="125">
        <v>122</v>
      </c>
      <c r="AB20" s="129">
        <f t="shared" si="2"/>
        <v>2.8286575469510782E-2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291</v>
      </c>
      <c r="Z21" s="125">
        <v>374</v>
      </c>
      <c r="AB21" s="129">
        <f t="shared" si="2"/>
        <v>8.6714583816369123E-2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368</v>
      </c>
      <c r="Z22" s="125">
        <v>494</v>
      </c>
      <c r="AB22" s="129">
        <f t="shared" si="2"/>
        <v>0.11453744493392071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184</v>
      </c>
      <c r="Z23" s="125">
        <v>267</v>
      </c>
      <c r="AB23" s="129">
        <f t="shared" si="2"/>
        <v>6.1905865986552282E-2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13</v>
      </c>
      <c r="Z24" s="125">
        <v>18</v>
      </c>
      <c r="AB24" s="129">
        <f t="shared" si="2"/>
        <v>4.1734291676327386E-3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39</v>
      </c>
      <c r="Z25" s="125">
        <v>46</v>
      </c>
      <c r="AB25" s="129">
        <f t="shared" si="2"/>
        <v>1.0665430095061441E-2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45</v>
      </c>
      <c r="Z26" s="125">
        <v>60</v>
      </c>
      <c r="AB26" s="129">
        <f t="shared" si="2"/>
        <v>1.3911430558775794E-2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118</v>
      </c>
      <c r="Z27" s="125">
        <v>158</v>
      </c>
      <c r="AB27" s="129">
        <f t="shared" si="2"/>
        <v>3.6633433804776259E-2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159</v>
      </c>
      <c r="Z28" s="125">
        <v>184</v>
      </c>
      <c r="AB28" s="129">
        <f t="shared" si="2"/>
        <v>4.2661720380245766E-2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218</v>
      </c>
      <c r="Z29" s="125">
        <v>222</v>
      </c>
      <c r="AB29" s="129">
        <f t="shared" si="2"/>
        <v>5.1472293067470441E-2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233</v>
      </c>
      <c r="Z30" s="125">
        <v>256</v>
      </c>
      <c r="AB30" s="129">
        <f t="shared" si="2"/>
        <v>5.935543705077672E-2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206</v>
      </c>
      <c r="Z31" s="125">
        <v>275</v>
      </c>
      <c r="AB31" s="129">
        <f t="shared" si="2"/>
        <v>6.3760723394389054E-2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41</v>
      </c>
      <c r="Z32" s="125">
        <v>51</v>
      </c>
      <c r="AB32" s="129">
        <f t="shared" si="2"/>
        <v>1.1824715974959425E-2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57</v>
      </c>
      <c r="Z33" s="125">
        <v>105</v>
      </c>
      <c r="AB33" s="129">
        <f t="shared" si="2"/>
        <v>2.4345003477857639E-2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3671</v>
      </c>
      <c r="Z34" s="132">
        <v>4313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47</v>
      </c>
      <c r="Y45" s="125">
        <v>39</v>
      </c>
      <c r="Z45" s="125">
        <v>51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94</v>
      </c>
      <c r="Y46" s="125">
        <v>119</v>
      </c>
      <c r="Z46" s="125">
        <v>148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126</v>
      </c>
      <c r="Y47" s="125">
        <v>152</v>
      </c>
      <c r="Z47" s="125">
        <v>156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161</v>
      </c>
      <c r="Y48" s="125">
        <v>178</v>
      </c>
      <c r="Z48" s="125">
        <v>170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Kangaroo Island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164</v>
      </c>
      <c r="Y49" s="125">
        <v>178</v>
      </c>
      <c r="Z49" s="125">
        <v>198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120</v>
      </c>
      <c r="Y50" s="125">
        <v>198</v>
      </c>
      <c r="Z50" s="125">
        <v>199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138</v>
      </c>
      <c r="Y51" s="125">
        <v>151</v>
      </c>
      <c r="Z51" s="125">
        <v>151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124</v>
      </c>
      <c r="Y52" s="125">
        <v>146</v>
      </c>
      <c r="Z52" s="125">
        <v>170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137</v>
      </c>
      <c r="Y53" s="125">
        <v>167</v>
      </c>
      <c r="Z53" s="125">
        <v>190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172</v>
      </c>
      <c r="Y54" s="125">
        <v>191</v>
      </c>
      <c r="Z54" s="125">
        <v>267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137</v>
      </c>
      <c r="Y55" s="125">
        <v>173</v>
      </c>
      <c r="Z55" s="125">
        <v>174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64</v>
      </c>
      <c r="Y56" s="125">
        <v>86</v>
      </c>
      <c r="Z56" s="125">
        <v>134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29</v>
      </c>
      <c r="Y57" s="125">
        <v>49</v>
      </c>
      <c r="Z57" s="125">
        <v>73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16</v>
      </c>
      <c r="Y58" s="125">
        <v>28</v>
      </c>
      <c r="Z58" s="125">
        <v>30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0</v>
      </c>
      <c r="Y59" s="125">
        <v>4</v>
      </c>
      <c r="Z59" s="125">
        <v>15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4</v>
      </c>
      <c r="Z60" s="125">
        <v>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1537</v>
      </c>
      <c r="Y61" s="125">
        <v>1862</v>
      </c>
      <c r="Z61" s="125">
        <v>2201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6</v>
      </c>
      <c r="Y63" s="125">
        <v>5</v>
      </c>
      <c r="Z63" s="125">
        <v>10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Kangaroo Island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26</v>
      </c>
      <c r="Y64" s="125">
        <v>31</v>
      </c>
      <c r="Z64" s="125">
        <v>61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95</v>
      </c>
      <c r="Y65" s="125">
        <v>105</v>
      </c>
      <c r="Z65" s="125">
        <v>110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115</v>
      </c>
      <c r="Y66" s="125">
        <v>132</v>
      </c>
      <c r="Z66" s="125">
        <v>176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137</v>
      </c>
      <c r="Y67" s="125">
        <v>199</v>
      </c>
      <c r="Z67" s="125">
        <v>198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145</v>
      </c>
      <c r="Y68" s="125">
        <v>168</v>
      </c>
      <c r="Z68" s="125">
        <v>158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115</v>
      </c>
      <c r="Y69" s="125">
        <v>123</v>
      </c>
      <c r="Z69" s="125">
        <v>163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120</v>
      </c>
      <c r="Y70" s="125">
        <v>166</v>
      </c>
      <c r="Z70" s="125">
        <v>160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175</v>
      </c>
      <c r="Y71" s="125">
        <v>192</v>
      </c>
      <c r="Z71" s="125">
        <v>241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159</v>
      </c>
      <c r="Y72" s="125">
        <v>199</v>
      </c>
      <c r="Z72" s="125">
        <v>206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169</v>
      </c>
      <c r="Y73" s="125">
        <v>192</v>
      </c>
      <c r="Z73" s="125">
        <v>263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103</v>
      </c>
      <c r="Y74" s="125">
        <v>165</v>
      </c>
      <c r="Z74" s="125">
        <v>200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65</v>
      </c>
      <c r="Y75" s="125">
        <v>81</v>
      </c>
      <c r="Z75" s="125">
        <v>86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27</v>
      </c>
      <c r="Y76" s="125">
        <v>31</v>
      </c>
      <c r="Z76" s="125">
        <v>49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6</v>
      </c>
      <c r="Y77" s="125">
        <v>11</v>
      </c>
      <c r="Z77" s="125">
        <v>18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3</v>
      </c>
      <c r="Y78" s="125">
        <v>7</v>
      </c>
      <c r="Z78" s="125">
        <v>4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6</v>
      </c>
      <c r="Z79" s="125">
        <v>4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1484</v>
      </c>
      <c r="Y80" s="125">
        <v>1809</v>
      </c>
      <c r="Z80" s="125">
        <v>2116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Kangaroo Island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89</v>
      </c>
      <c r="Y83" s="125">
        <v>103</v>
      </c>
      <c r="Z83" s="125">
        <v>124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72</v>
      </c>
      <c r="Y84" s="125">
        <v>83</v>
      </c>
      <c r="Z84" s="125">
        <v>94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4,312</v>
      </c>
      <c r="D85" s="96">
        <f t="shared" ref="D85:D90" si="4">AD4</f>
        <v>0.1746118223917188</v>
      </c>
      <c r="E85" s="97">
        <f t="shared" ref="E85:E90" si="5">AD4</f>
        <v>0.1746118223917188</v>
      </c>
      <c r="F85" s="96">
        <f t="shared" ref="F85:F90" si="6">AF4</f>
        <v>0.47671232876712333</v>
      </c>
      <c r="G85" s="97">
        <f t="shared" ref="G85:G90" si="7">AF4</f>
        <v>0.47671232876712333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139</v>
      </c>
      <c r="Y85" s="125">
        <v>157</v>
      </c>
      <c r="Z85" s="125">
        <v>179</v>
      </c>
    </row>
    <row r="86" spans="1:32" ht="15" customHeight="1" x14ac:dyDescent="0.25">
      <c r="A86" s="98" t="s">
        <v>4</v>
      </c>
      <c r="B86" s="95"/>
      <c r="C86" s="109" t="str">
        <f t="shared" si="3"/>
        <v>2,197</v>
      </c>
      <c r="D86" s="96">
        <f t="shared" si="4"/>
        <v>0.17991407089151457</v>
      </c>
      <c r="E86" s="97">
        <f t="shared" si="5"/>
        <v>0.17991407089151457</v>
      </c>
      <c r="F86" s="96">
        <f t="shared" si="6"/>
        <v>0.44160104986876636</v>
      </c>
      <c r="G86" s="97">
        <f t="shared" si="7"/>
        <v>0.44160104986876636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71</v>
      </c>
      <c r="Y86" s="125">
        <v>76</v>
      </c>
      <c r="Z86" s="125">
        <v>78</v>
      </c>
    </row>
    <row r="87" spans="1:32" ht="15" customHeight="1" x14ac:dyDescent="0.25">
      <c r="A87" s="98" t="s">
        <v>5</v>
      </c>
      <c r="B87" s="95"/>
      <c r="C87" s="109" t="str">
        <f t="shared" si="3"/>
        <v>2,115</v>
      </c>
      <c r="D87" s="96">
        <f t="shared" si="4"/>
        <v>0.16915422885572129</v>
      </c>
      <c r="E87" s="97">
        <f t="shared" si="5"/>
        <v>0.16915422885572129</v>
      </c>
      <c r="F87" s="96">
        <f t="shared" si="6"/>
        <v>0.51179413867047896</v>
      </c>
      <c r="G87" s="97">
        <f t="shared" si="7"/>
        <v>0.51179413867047896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24</v>
      </c>
      <c r="Y87" s="125">
        <v>29</v>
      </c>
      <c r="Z87" s="125">
        <v>32</v>
      </c>
    </row>
    <row r="88" spans="1:32" ht="15" customHeight="1" x14ac:dyDescent="0.25">
      <c r="A88" s="95" t="s">
        <v>6</v>
      </c>
      <c r="B88" s="95"/>
      <c r="C88" s="109" t="str">
        <f t="shared" si="3"/>
        <v>2,739</v>
      </c>
      <c r="D88" s="96">
        <f t="shared" si="4"/>
        <v>0.20289855072463769</v>
      </c>
      <c r="E88" s="97">
        <f t="shared" si="5"/>
        <v>0.20289855072463769</v>
      </c>
      <c r="F88" s="96">
        <f t="shared" si="6"/>
        <v>0.49345692475463476</v>
      </c>
      <c r="G88" s="97">
        <f t="shared" si="7"/>
        <v>0.49345692475463476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36</v>
      </c>
      <c r="Y88" s="125">
        <v>38</v>
      </c>
      <c r="Z88" s="125">
        <v>44</v>
      </c>
    </row>
    <row r="89" spans="1:32" ht="15" customHeight="1" x14ac:dyDescent="0.25">
      <c r="A89" s="95" t="s">
        <v>104</v>
      </c>
      <c r="B89" s="95"/>
      <c r="C89" s="146" t="str">
        <f t="shared" si="3"/>
        <v>$25,550</v>
      </c>
      <c r="D89" s="96">
        <f t="shared" si="4"/>
        <v>-1.7307692307692357E-2</v>
      </c>
      <c r="E89" s="97">
        <f t="shared" si="5"/>
        <v>-1.7307692307692357E-2</v>
      </c>
      <c r="F89" s="96">
        <f t="shared" si="6"/>
        <v>0.1235080538597888</v>
      </c>
      <c r="G89" s="97">
        <f t="shared" si="7"/>
        <v>0.1235080538597888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65</v>
      </c>
      <c r="Y89" s="125">
        <v>79</v>
      </c>
      <c r="Z89" s="125">
        <v>83</v>
      </c>
    </row>
    <row r="90" spans="1:32" ht="15" customHeight="1" x14ac:dyDescent="0.25">
      <c r="A90" s="95" t="s">
        <v>7</v>
      </c>
      <c r="B90" s="95"/>
      <c r="C90" s="109" t="str">
        <f t="shared" si="3"/>
        <v>$111.4 mil</v>
      </c>
      <c r="D90" s="96">
        <f t="shared" si="4"/>
        <v>0.21817766517203596</v>
      </c>
      <c r="E90" s="97">
        <f t="shared" si="5"/>
        <v>0.21817766517203596</v>
      </c>
      <c r="F90" s="96">
        <f t="shared" si="6"/>
        <v>0.81044314729902012</v>
      </c>
      <c r="G90" s="97">
        <f t="shared" si="7"/>
        <v>0.81044314729902012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159</v>
      </c>
      <c r="Y90" s="125">
        <v>201</v>
      </c>
      <c r="Z90" s="125">
        <v>238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976</v>
      </c>
      <c r="Y91" s="125">
        <v>1154</v>
      </c>
      <c r="Z91" s="125">
        <v>1406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43</v>
      </c>
      <c r="Y93" s="125">
        <v>53</v>
      </c>
      <c r="Z93" s="125">
        <v>71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137</v>
      </c>
      <c r="Y94" s="125">
        <v>165</v>
      </c>
      <c r="Z94" s="125">
        <v>194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31</v>
      </c>
      <c r="Y95" s="125">
        <v>43</v>
      </c>
      <c r="Z95" s="125">
        <v>50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166</v>
      </c>
      <c r="Y96" s="125">
        <v>191</v>
      </c>
      <c r="Z96" s="125">
        <v>219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123</v>
      </c>
      <c r="Y97" s="125">
        <v>144</v>
      </c>
      <c r="Z97" s="125">
        <v>160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96</v>
      </c>
      <c r="Y98" s="125">
        <v>104</v>
      </c>
      <c r="Z98" s="125">
        <v>119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2</v>
      </c>
      <c r="Y99" s="125">
        <v>6</v>
      </c>
      <c r="Z99" s="125">
        <v>8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107</v>
      </c>
      <c r="Y100" s="125">
        <v>138</v>
      </c>
      <c r="Z100" s="125">
        <v>155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958</v>
      </c>
      <c r="Y101" s="125">
        <v>1123</v>
      </c>
      <c r="Z101" s="125">
        <v>1335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1887</v>
      </c>
      <c r="Y104" s="125">
        <v>2451</v>
      </c>
      <c r="Z104" s="125">
        <v>2831</v>
      </c>
      <c r="AB104" s="122" t="str">
        <f>TEXT(Z104,"###,###")</f>
        <v>2,831</v>
      </c>
      <c r="AD104" s="143">
        <f>Z104/($Z$4)*100</f>
        <v>65.653988868274581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523</v>
      </c>
      <c r="Y105" s="125">
        <v>591</v>
      </c>
      <c r="Z105" s="125">
        <v>648</v>
      </c>
      <c r="AB105" s="122" t="str">
        <f>TEXT(Z105,"###,###")</f>
        <v>648</v>
      </c>
      <c r="AD105" s="143">
        <f>Z105/($Z$4)*100</f>
        <v>15.027829313543601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2410</v>
      </c>
      <c r="Y106" s="132">
        <v>3042</v>
      </c>
      <c r="Z106" s="132">
        <v>3479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517</v>
      </c>
      <c r="Y108" s="125">
        <v>758</v>
      </c>
      <c r="Z108" s="125">
        <v>1002</v>
      </c>
      <c r="AB108" s="122" t="str">
        <f>TEXT(Z108,"###,###")</f>
        <v>1,002</v>
      </c>
      <c r="AD108" s="143">
        <f>Z108/($Z$4)*100</f>
        <v>23.237476808905381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602</v>
      </c>
      <c r="Y109" s="125">
        <v>784</v>
      </c>
      <c r="Z109" s="125">
        <v>929</v>
      </c>
      <c r="AB109" s="122" t="str">
        <f>TEXT(Z109,"###,###")</f>
        <v>929</v>
      </c>
      <c r="AD109" s="143">
        <f>Z109/($Z$4)*100</f>
        <v>21.544526901669759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498</v>
      </c>
      <c r="Y110" s="125">
        <v>578</v>
      </c>
      <c r="Z110" s="125">
        <v>585</v>
      </c>
      <c r="AB110" s="122" t="str">
        <f>TEXT(Z110,"###,###")</f>
        <v>585</v>
      </c>
      <c r="AD110" s="143">
        <f>Z110/($Z$4)*100</f>
        <v>13.566790352504638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792</v>
      </c>
      <c r="Y111" s="125">
        <v>922</v>
      </c>
      <c r="Z111" s="125">
        <v>955</v>
      </c>
      <c r="AB111" s="122" t="str">
        <f>TEXT(Z111,"###,###")</f>
        <v>955</v>
      </c>
      <c r="AD111" s="143">
        <f>Z111/($Z$4)*100</f>
        <v>22.147495361781075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3016</v>
      </c>
      <c r="Y112" s="125">
        <v>3671</v>
      </c>
      <c r="Z112" s="125">
        <v>4317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39.92</v>
      </c>
      <c r="U118" s="144">
        <v>42.75</v>
      </c>
      <c r="V118" s="144">
        <v>46.75</v>
      </c>
      <c r="W118" s="144">
        <v>41.92</v>
      </c>
      <c r="X118" s="144">
        <v>42.89</v>
      </c>
      <c r="Y118" s="144">
        <v>44.43</v>
      </c>
      <c r="Z118" s="144">
        <v>45.73</v>
      </c>
      <c r="AB118" s="122" t="str">
        <f>TEXT(Z118,"##.0")</f>
        <v>45.7</v>
      </c>
    </row>
    <row r="120" spans="19:32" x14ac:dyDescent="0.25">
      <c r="S120" s="115" t="s">
        <v>106</v>
      </c>
      <c r="T120" s="125">
        <v>1217</v>
      </c>
      <c r="U120" s="125">
        <v>1233</v>
      </c>
      <c r="V120" s="125">
        <v>1312</v>
      </c>
      <c r="W120" s="125">
        <v>1373</v>
      </c>
      <c r="X120" s="125">
        <v>1304</v>
      </c>
      <c r="Y120" s="125">
        <v>1501</v>
      </c>
      <c r="Z120" s="125">
        <v>1729</v>
      </c>
      <c r="AB120" s="122" t="str">
        <f>TEXT(Z120,"###,###")</f>
        <v>1,729</v>
      </c>
    </row>
    <row r="121" spans="19:32" x14ac:dyDescent="0.25">
      <c r="S121" s="115" t="s">
        <v>107</v>
      </c>
      <c r="T121" s="125">
        <v>297</v>
      </c>
      <c r="U121" s="125">
        <v>323</v>
      </c>
      <c r="V121" s="125">
        <v>331</v>
      </c>
      <c r="W121" s="125">
        <v>377</v>
      </c>
      <c r="X121" s="125">
        <v>338</v>
      </c>
      <c r="Y121" s="125">
        <v>400</v>
      </c>
      <c r="Z121" s="125">
        <v>596</v>
      </c>
      <c r="AB121" s="122" t="str">
        <f>TEXT(Z121,"###,###")</f>
        <v>596</v>
      </c>
    </row>
    <row r="122" spans="19:32" x14ac:dyDescent="0.25">
      <c r="S122" s="115" t="s">
        <v>108</v>
      </c>
      <c r="T122" s="125">
        <v>315</v>
      </c>
      <c r="U122" s="125">
        <v>331</v>
      </c>
      <c r="V122" s="125">
        <v>339</v>
      </c>
      <c r="W122" s="125">
        <v>310</v>
      </c>
      <c r="X122" s="125">
        <v>292</v>
      </c>
      <c r="Y122" s="125">
        <v>376</v>
      </c>
      <c r="Z122" s="125">
        <v>418</v>
      </c>
      <c r="AB122" s="122" t="str">
        <f>TEXT(Z122,"###,###")</f>
        <v>418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1532</v>
      </c>
      <c r="U124" s="125">
        <v>1564</v>
      </c>
      <c r="V124" s="125">
        <v>1651</v>
      </c>
      <c r="W124" s="125">
        <v>1683</v>
      </c>
      <c r="X124" s="125">
        <v>1596</v>
      </c>
      <c r="Y124" s="125">
        <v>1877</v>
      </c>
      <c r="Z124" s="125">
        <v>2147</v>
      </c>
      <c r="AB124" s="122" t="str">
        <f>TEXT(Z124,"###,###")</f>
        <v>2,147</v>
      </c>
      <c r="AD124" s="139">
        <f>Z124/$Z$7*100</f>
        <v>78.386272362175973</v>
      </c>
    </row>
    <row r="125" spans="19:32" x14ac:dyDescent="0.25">
      <c r="S125" s="115" t="s">
        <v>110</v>
      </c>
      <c r="T125" s="125">
        <v>612</v>
      </c>
      <c r="U125" s="125">
        <v>654</v>
      </c>
      <c r="V125" s="125">
        <v>670</v>
      </c>
      <c r="W125" s="125">
        <v>687</v>
      </c>
      <c r="X125" s="125">
        <v>630</v>
      </c>
      <c r="Y125" s="125">
        <v>776</v>
      </c>
      <c r="Z125" s="125">
        <v>1014</v>
      </c>
      <c r="AB125" s="122" t="str">
        <f>TEXT(Z125,"###,###")</f>
        <v>1,014</v>
      </c>
      <c r="AD125" s="139">
        <f>Z125/$Z$7*100</f>
        <v>37.020810514786419</v>
      </c>
    </row>
    <row r="127" spans="19:32" x14ac:dyDescent="0.25">
      <c r="S127" s="115" t="s">
        <v>111</v>
      </c>
      <c r="T127" s="125">
        <v>961</v>
      </c>
      <c r="U127" s="125">
        <v>966</v>
      </c>
      <c r="V127" s="125">
        <v>1018</v>
      </c>
      <c r="W127" s="125">
        <v>1046</v>
      </c>
      <c r="X127" s="125">
        <v>976</v>
      </c>
      <c r="Y127" s="125">
        <v>1154</v>
      </c>
      <c r="Z127" s="125">
        <v>1405</v>
      </c>
      <c r="AB127" s="122" t="str">
        <f>TEXT(Z127,"###,###")</f>
        <v>1,405</v>
      </c>
      <c r="AD127" s="139">
        <f>Z127/$Z$7*100</f>
        <v>51.29609346476817</v>
      </c>
    </row>
    <row r="128" spans="19:32" x14ac:dyDescent="0.25">
      <c r="S128" s="115" t="s">
        <v>112</v>
      </c>
      <c r="T128" s="125">
        <v>873</v>
      </c>
      <c r="U128" s="125">
        <v>916</v>
      </c>
      <c r="V128" s="125">
        <v>964</v>
      </c>
      <c r="W128" s="125">
        <v>1014</v>
      </c>
      <c r="X128" s="125">
        <v>957</v>
      </c>
      <c r="Y128" s="125">
        <v>1123</v>
      </c>
      <c r="Z128" s="125">
        <v>1337</v>
      </c>
      <c r="AB128" s="122" t="str">
        <f>TEXT(Z128,"###,###")</f>
        <v>1,337</v>
      </c>
      <c r="AD128" s="139">
        <f>Z128/$Z$7*100</f>
        <v>48.813435560423514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75" id="{68FE9E04-9BCF-4341-87E5-28014CEC324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478" id="{36941214-C083-4750-A480-BB9ED308CBC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481" id="{CB770AD6-E429-4DF2-8003-82D14AD5BE4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84" id="{CF4FA0CB-E6A7-41F7-870B-6D7111191DA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F44BE-E43E-4143-A690-93454AA2E73D}">
  <sheetPr codeName="Sheet89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Karoonda East Murray</v>
      </c>
      <c r="T1" s="113"/>
      <c r="U1" s="113"/>
      <c r="V1" s="113"/>
      <c r="W1" s="113"/>
      <c r="X1" s="113"/>
      <c r="Y1" s="114" t="str">
        <f>Y3</f>
        <v>10.25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142</v>
      </c>
      <c r="Y3" s="118" t="s">
        <v>226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10.25 Karoonda East Murray,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888</v>
      </c>
      <c r="U4" s="121">
        <v>846</v>
      </c>
      <c r="V4" s="121">
        <v>830</v>
      </c>
      <c r="W4" s="121">
        <v>868</v>
      </c>
      <c r="X4" s="121">
        <v>594</v>
      </c>
      <c r="Y4" s="121">
        <v>692</v>
      </c>
      <c r="Z4" s="121">
        <v>847</v>
      </c>
      <c r="AB4" s="122" t="str">
        <f>TEXT(Z4,"###,###")</f>
        <v>847</v>
      </c>
      <c r="AD4" s="123">
        <f>Z4/Y4-1</f>
        <v>0.22398843930635848</v>
      </c>
      <c r="AF4" s="123">
        <f t="shared" ref="AF4:AF9" si="0">Z4/T4-1</f>
        <v>-4.6171171171171199E-2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498</v>
      </c>
      <c r="U5" s="121">
        <v>467</v>
      </c>
      <c r="V5" s="121">
        <v>447</v>
      </c>
      <c r="W5" s="121">
        <v>489</v>
      </c>
      <c r="X5" s="121">
        <v>315</v>
      </c>
      <c r="Y5" s="121">
        <v>352</v>
      </c>
      <c r="Z5" s="121">
        <v>458</v>
      </c>
      <c r="AB5" s="122" t="str">
        <f>TEXT(Z5,"###,###")</f>
        <v>458</v>
      </c>
      <c r="AD5" s="123">
        <f t="shared" ref="AD5:AD9" si="1">Z5/Y5-1</f>
        <v>0.30113636363636354</v>
      </c>
      <c r="AF5" s="123">
        <f t="shared" si="0"/>
        <v>-8.0321285140562249E-2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394</v>
      </c>
      <c r="U6" s="121">
        <v>376</v>
      </c>
      <c r="V6" s="121">
        <v>382</v>
      </c>
      <c r="W6" s="121">
        <v>375</v>
      </c>
      <c r="X6" s="121">
        <v>282</v>
      </c>
      <c r="Y6" s="121">
        <v>340</v>
      </c>
      <c r="Z6" s="121">
        <v>388</v>
      </c>
      <c r="AB6" s="122" t="str">
        <f>TEXT(Z6,"###,###")</f>
        <v>388</v>
      </c>
      <c r="AD6" s="123">
        <f t="shared" si="1"/>
        <v>0.14117647058823524</v>
      </c>
      <c r="AF6" s="123">
        <f t="shared" si="0"/>
        <v>-1.5228426395939132E-2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591</v>
      </c>
      <c r="U7" s="121">
        <v>571</v>
      </c>
      <c r="V7" s="121">
        <v>563</v>
      </c>
      <c r="W7" s="121">
        <v>567</v>
      </c>
      <c r="X7" s="121">
        <v>406</v>
      </c>
      <c r="Y7" s="121">
        <v>449</v>
      </c>
      <c r="Z7" s="121">
        <v>535</v>
      </c>
      <c r="AB7" s="122" t="str">
        <f>TEXT(Z7,"###,###")</f>
        <v>535</v>
      </c>
      <c r="AD7" s="123">
        <f t="shared" si="1"/>
        <v>0.19153674832962131</v>
      </c>
      <c r="AF7" s="123">
        <f t="shared" si="0"/>
        <v>-9.4754653130287636E-2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847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535</v>
      </c>
      <c r="P8" s="48"/>
      <c r="S8" s="120" t="s">
        <v>88</v>
      </c>
      <c r="T8" s="121">
        <v>20901.419999999998</v>
      </c>
      <c r="U8" s="121">
        <v>22453</v>
      </c>
      <c r="V8" s="121">
        <v>23893</v>
      </c>
      <c r="W8" s="121">
        <v>22630</v>
      </c>
      <c r="X8" s="121">
        <v>21918.74</v>
      </c>
      <c r="Y8" s="121">
        <v>20908.810000000001</v>
      </c>
      <c r="Z8" s="121">
        <v>22094.39</v>
      </c>
      <c r="AB8" s="122" t="str">
        <f>TEXT(Z8,"$###,###")</f>
        <v>$22,094</v>
      </c>
      <c r="AD8" s="123">
        <f t="shared" si="1"/>
        <v>5.6702413958517939E-2</v>
      </c>
      <c r="AF8" s="123">
        <f t="shared" si="0"/>
        <v>5.707602641351639E-2</v>
      </c>
    </row>
    <row r="9" spans="1:32" x14ac:dyDescent="0.25">
      <c r="A9" s="52" t="s">
        <v>15</v>
      </c>
      <c r="B9" s="53"/>
      <c r="C9" s="54"/>
      <c r="D9" s="55">
        <f>AD104</f>
        <v>50.413223140495866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54.953271028037385</v>
      </c>
      <c r="P9" s="56" t="s">
        <v>89</v>
      </c>
      <c r="S9" s="120" t="s">
        <v>7</v>
      </c>
      <c r="T9" s="121">
        <v>19149250</v>
      </c>
      <c r="U9" s="121">
        <v>17238478</v>
      </c>
      <c r="V9" s="121">
        <v>15943992</v>
      </c>
      <c r="W9" s="121">
        <v>20842707</v>
      </c>
      <c r="X9" s="121">
        <v>11713069</v>
      </c>
      <c r="Y9" s="121">
        <v>18801148</v>
      </c>
      <c r="Z9" s="121">
        <v>18995173</v>
      </c>
      <c r="AB9" s="122" t="str">
        <f>TEXT(Z9/1000000,"$#,###.0")&amp;" mil"</f>
        <v>$19.0 mil</v>
      </c>
      <c r="AD9" s="123">
        <f t="shared" si="1"/>
        <v>1.0319848553928646E-2</v>
      </c>
      <c r="AF9" s="123">
        <f t="shared" si="0"/>
        <v>-8.046111466506467E-3</v>
      </c>
    </row>
    <row r="10" spans="1:32" x14ac:dyDescent="0.25">
      <c r="A10" s="52" t="s">
        <v>18</v>
      </c>
      <c r="B10" s="53"/>
      <c r="C10" s="54"/>
      <c r="D10" s="55">
        <f>AD105</f>
        <v>15.230224321133413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45.233644859813083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64.112149532710276</v>
      </c>
      <c r="P11" s="56" t="s">
        <v>89</v>
      </c>
      <c r="S11" s="120" t="s">
        <v>30</v>
      </c>
      <c r="T11" s="125">
        <v>536</v>
      </c>
      <c r="U11" s="125">
        <v>496</v>
      </c>
      <c r="V11" s="125">
        <v>491</v>
      </c>
      <c r="W11" s="125">
        <v>536</v>
      </c>
      <c r="X11" s="125">
        <v>388</v>
      </c>
      <c r="Y11" s="125">
        <v>462</v>
      </c>
      <c r="Z11" s="125">
        <v>563</v>
      </c>
    </row>
    <row r="12" spans="1:32" ht="28.5" customHeight="1" x14ac:dyDescent="0.25">
      <c r="A12" s="52" t="s">
        <v>20</v>
      </c>
      <c r="B12" s="54"/>
      <c r="C12" s="54"/>
      <c r="D12" s="55">
        <f>AD108</f>
        <v>22.43211334120425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52.149532710280376</v>
      </c>
      <c r="P12" s="56" t="s">
        <v>89</v>
      </c>
      <c r="S12" s="120" t="s">
        <v>31</v>
      </c>
      <c r="T12" s="125">
        <v>354</v>
      </c>
      <c r="U12" s="125">
        <v>350</v>
      </c>
      <c r="V12" s="125">
        <v>338</v>
      </c>
      <c r="W12" s="125">
        <v>326</v>
      </c>
      <c r="X12" s="125">
        <v>207</v>
      </c>
      <c r="Y12" s="125">
        <v>230</v>
      </c>
      <c r="Z12" s="125">
        <v>282</v>
      </c>
    </row>
    <row r="13" spans="1:32" ht="15" customHeight="1" x14ac:dyDescent="0.25">
      <c r="A13" s="52" t="s">
        <v>21</v>
      </c>
      <c r="B13" s="54"/>
      <c r="C13" s="54"/>
      <c r="D13" s="55">
        <f>AD109</f>
        <v>14.994096812278631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46.9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8.5005903187721366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19.480519480519483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182</v>
      </c>
      <c r="Z15" s="125">
        <v>210</v>
      </c>
      <c r="AB15" s="129">
        <f t="shared" ref="AB15:AB34" si="2">IF(Z15="np",0,Z15/$Z$34)</f>
        <v>0.24822695035460993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0</v>
      </c>
      <c r="Z16" s="125">
        <v>10</v>
      </c>
      <c r="AB16" s="129">
        <f t="shared" si="2"/>
        <v>1.1820330969267139E-2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7</v>
      </c>
      <c r="Z17" s="125">
        <v>36</v>
      </c>
      <c r="AB17" s="129">
        <f t="shared" si="2"/>
        <v>4.2553191489361701E-2</v>
      </c>
    </row>
    <row r="18" spans="1:28" x14ac:dyDescent="0.25">
      <c r="A18" s="82" t="str">
        <f>$S$1&amp;" ("&amp;$T$2&amp;" to "&amp;$Z$2&amp;")"</f>
        <v>Karoonda East Murray (2011-12 to 2017-18)</v>
      </c>
      <c r="B18" s="82"/>
      <c r="C18" s="82"/>
      <c r="D18" s="82"/>
      <c r="E18" s="82"/>
      <c r="F18" s="82"/>
      <c r="G18" s="82" t="str">
        <f>$S$1&amp;" ("&amp;$T$2&amp;" to "&amp;$Z$2&amp;")"</f>
        <v>Karoonda East Murray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0</v>
      </c>
      <c r="Z18" s="125">
        <v>0</v>
      </c>
      <c r="AB18" s="129">
        <f t="shared" si="2"/>
        <v>0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18</v>
      </c>
      <c r="Z19" s="125">
        <v>20</v>
      </c>
      <c r="AB19" s="129">
        <f t="shared" si="2"/>
        <v>2.3640661938534278E-2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24</v>
      </c>
      <c r="Z20" s="125">
        <v>25</v>
      </c>
      <c r="AB20" s="129">
        <f t="shared" si="2"/>
        <v>2.955082742316785E-2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16</v>
      </c>
      <c r="Z21" s="125">
        <v>35</v>
      </c>
      <c r="AB21" s="129">
        <f t="shared" si="2"/>
        <v>4.1371158392434985E-2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11</v>
      </c>
      <c r="Z22" s="125">
        <v>17</v>
      </c>
      <c r="AB22" s="129">
        <f t="shared" si="2"/>
        <v>2.0094562647754138E-2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33</v>
      </c>
      <c r="Z23" s="125">
        <v>48</v>
      </c>
      <c r="AB23" s="129">
        <f t="shared" si="2"/>
        <v>5.6737588652482268E-2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0</v>
      </c>
      <c r="Z24" s="125">
        <v>0</v>
      </c>
      <c r="AB24" s="129">
        <f t="shared" si="2"/>
        <v>0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3</v>
      </c>
      <c r="Z25" s="125">
        <v>9</v>
      </c>
      <c r="AB25" s="129">
        <f t="shared" si="2"/>
        <v>1.0638297872340425E-2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0</v>
      </c>
      <c r="Z26" s="125">
        <v>5</v>
      </c>
      <c r="AB26" s="129">
        <f t="shared" si="2"/>
        <v>5.9101654846335696E-3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14</v>
      </c>
      <c r="Z27" s="125">
        <v>12</v>
      </c>
      <c r="AB27" s="129">
        <f t="shared" si="2"/>
        <v>1.4184397163120567E-2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28</v>
      </c>
      <c r="Z28" s="125">
        <v>45</v>
      </c>
      <c r="AB28" s="129">
        <f t="shared" si="2"/>
        <v>5.3191489361702128E-2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27</v>
      </c>
      <c r="Z29" s="125">
        <v>38</v>
      </c>
      <c r="AB29" s="129">
        <f t="shared" si="2"/>
        <v>4.4917257683215132E-2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46</v>
      </c>
      <c r="Z30" s="125">
        <v>49</v>
      </c>
      <c r="AB30" s="129">
        <f t="shared" si="2"/>
        <v>5.7919621749408984E-2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41</v>
      </c>
      <c r="Z31" s="125">
        <v>57</v>
      </c>
      <c r="AB31" s="129">
        <f t="shared" si="2"/>
        <v>6.7375886524822695E-2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0</v>
      </c>
      <c r="Z32" s="125">
        <v>4</v>
      </c>
      <c r="AB32" s="129">
        <f t="shared" si="2"/>
        <v>4.7281323877068557E-3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11</v>
      </c>
      <c r="Z33" s="125">
        <v>28</v>
      </c>
      <c r="AB33" s="129">
        <f t="shared" si="2"/>
        <v>3.309692671394799E-2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692</v>
      </c>
      <c r="Z34" s="132">
        <v>846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16</v>
      </c>
      <c r="Y45" s="125">
        <v>9</v>
      </c>
      <c r="Z45" s="125">
        <v>14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25</v>
      </c>
      <c r="Y46" s="125">
        <v>28</v>
      </c>
      <c r="Z46" s="125">
        <v>23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16</v>
      </c>
      <c r="Y47" s="125">
        <v>16</v>
      </c>
      <c r="Z47" s="125">
        <v>24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24</v>
      </c>
      <c r="Y48" s="125">
        <v>21</v>
      </c>
      <c r="Z48" s="125">
        <v>35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Karoonda East Murray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26</v>
      </c>
      <c r="Y49" s="125">
        <v>26</v>
      </c>
      <c r="Z49" s="125">
        <v>26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29</v>
      </c>
      <c r="Y50" s="125">
        <v>18</v>
      </c>
      <c r="Z50" s="125">
        <v>18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21</v>
      </c>
      <c r="Y51" s="125">
        <v>41</v>
      </c>
      <c r="Z51" s="125">
        <v>55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40</v>
      </c>
      <c r="Y52" s="125">
        <v>39</v>
      </c>
      <c r="Z52" s="125">
        <v>43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16</v>
      </c>
      <c r="Y53" s="125">
        <v>24</v>
      </c>
      <c r="Z53" s="125">
        <v>36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42</v>
      </c>
      <c r="Y54" s="125">
        <v>56</v>
      </c>
      <c r="Z54" s="125">
        <v>57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18</v>
      </c>
      <c r="Y55" s="125">
        <v>32</v>
      </c>
      <c r="Z55" s="125">
        <v>40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22</v>
      </c>
      <c r="Y56" s="125">
        <v>23</v>
      </c>
      <c r="Z56" s="125">
        <v>25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10</v>
      </c>
      <c r="Y57" s="125">
        <v>13</v>
      </c>
      <c r="Z57" s="125">
        <v>16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9</v>
      </c>
      <c r="Y58" s="125">
        <v>4</v>
      </c>
      <c r="Z58" s="125">
        <v>6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0</v>
      </c>
      <c r="Y59" s="125">
        <v>4</v>
      </c>
      <c r="Z59" s="125">
        <v>0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317</v>
      </c>
      <c r="Y61" s="125">
        <v>352</v>
      </c>
      <c r="Z61" s="125">
        <v>461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Karoonda East Murray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</v>
      </c>
      <c r="Y64" s="125">
        <v>4</v>
      </c>
      <c r="Z64" s="125">
        <v>9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30</v>
      </c>
      <c r="Y65" s="125">
        <v>36</v>
      </c>
      <c r="Z65" s="125">
        <v>31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26</v>
      </c>
      <c r="Y66" s="125">
        <v>26</v>
      </c>
      <c r="Z66" s="125">
        <v>24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17</v>
      </c>
      <c r="Y67" s="125">
        <v>20</v>
      </c>
      <c r="Z67" s="125">
        <v>19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4</v>
      </c>
      <c r="Y68" s="125">
        <v>13</v>
      </c>
      <c r="Z68" s="125">
        <v>22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27</v>
      </c>
      <c r="Y69" s="125">
        <v>27</v>
      </c>
      <c r="Z69" s="125">
        <v>21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40</v>
      </c>
      <c r="Y70" s="125">
        <v>45</v>
      </c>
      <c r="Z70" s="125">
        <v>44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27</v>
      </c>
      <c r="Y71" s="125">
        <v>27</v>
      </c>
      <c r="Z71" s="125">
        <v>43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24</v>
      </c>
      <c r="Y72" s="125">
        <v>40</v>
      </c>
      <c r="Z72" s="125">
        <v>38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26</v>
      </c>
      <c r="Y73" s="125">
        <v>36</v>
      </c>
      <c r="Z73" s="125">
        <v>29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30</v>
      </c>
      <c r="Y74" s="125">
        <v>33</v>
      </c>
      <c r="Z74" s="125">
        <v>38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11</v>
      </c>
      <c r="Y75" s="125">
        <v>21</v>
      </c>
      <c r="Z75" s="125">
        <v>29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0</v>
      </c>
      <c r="Y76" s="125">
        <v>11</v>
      </c>
      <c r="Z76" s="125">
        <v>11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2</v>
      </c>
      <c r="Y77" s="125">
        <v>0</v>
      </c>
      <c r="Z77" s="125">
        <v>0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0</v>
      </c>
      <c r="Y78" s="125">
        <v>0</v>
      </c>
      <c r="Z78" s="125">
        <v>0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3</v>
      </c>
      <c r="Z79" s="125">
        <v>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281</v>
      </c>
      <c r="Y80" s="125">
        <v>340</v>
      </c>
      <c r="Z80" s="125">
        <v>388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Karoonda East Murray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8</v>
      </c>
      <c r="Y83" s="125">
        <v>14</v>
      </c>
      <c r="Z83" s="125">
        <v>17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0</v>
      </c>
      <c r="Y84" s="125">
        <v>4</v>
      </c>
      <c r="Z84" s="125">
        <v>6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847</v>
      </c>
      <c r="D85" s="96">
        <f t="shared" ref="D85:D90" si="4">AD4</f>
        <v>0.22398843930635848</v>
      </c>
      <c r="E85" s="97">
        <f t="shared" ref="E85:E90" si="5">AD4</f>
        <v>0.22398843930635848</v>
      </c>
      <c r="F85" s="96">
        <f t="shared" ref="F85:F90" si="6">AF4</f>
        <v>-4.6171171171171199E-2</v>
      </c>
      <c r="G85" s="97">
        <f t="shared" ref="G85:G90" si="7">AF4</f>
        <v>-4.6171171171171199E-2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24</v>
      </c>
      <c r="Y85" s="125">
        <v>24</v>
      </c>
      <c r="Z85" s="125">
        <v>30</v>
      </c>
    </row>
    <row r="86" spans="1:32" ht="15" customHeight="1" x14ac:dyDescent="0.25">
      <c r="A86" s="98" t="s">
        <v>4</v>
      </c>
      <c r="B86" s="95"/>
      <c r="C86" s="109" t="str">
        <f t="shared" si="3"/>
        <v>458</v>
      </c>
      <c r="D86" s="96">
        <f t="shared" si="4"/>
        <v>0.30113636363636354</v>
      </c>
      <c r="E86" s="97">
        <f t="shared" si="5"/>
        <v>0.30113636363636354</v>
      </c>
      <c r="F86" s="96">
        <f t="shared" si="6"/>
        <v>-8.0321285140562249E-2</v>
      </c>
      <c r="G86" s="97">
        <f t="shared" si="7"/>
        <v>-8.0321285140562249E-2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7</v>
      </c>
      <c r="Y86" s="125">
        <v>5</v>
      </c>
      <c r="Z86" s="125">
        <v>0</v>
      </c>
    </row>
    <row r="87" spans="1:32" ht="15" customHeight="1" x14ac:dyDescent="0.25">
      <c r="A87" s="98" t="s">
        <v>5</v>
      </c>
      <c r="B87" s="95"/>
      <c r="C87" s="109" t="str">
        <f t="shared" si="3"/>
        <v>388</v>
      </c>
      <c r="D87" s="96">
        <f t="shared" si="4"/>
        <v>0.14117647058823524</v>
      </c>
      <c r="E87" s="97">
        <f t="shared" si="5"/>
        <v>0.14117647058823524</v>
      </c>
      <c r="F87" s="96">
        <f t="shared" si="6"/>
        <v>-1.5228426395939132E-2</v>
      </c>
      <c r="G87" s="97">
        <f t="shared" si="7"/>
        <v>-1.5228426395939132E-2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6</v>
      </c>
      <c r="Y87" s="125">
        <v>0</v>
      </c>
      <c r="Z87" s="125">
        <v>0</v>
      </c>
    </row>
    <row r="88" spans="1:32" ht="15" customHeight="1" x14ac:dyDescent="0.25">
      <c r="A88" s="95" t="s">
        <v>6</v>
      </c>
      <c r="B88" s="95"/>
      <c r="C88" s="109" t="str">
        <f t="shared" si="3"/>
        <v>535</v>
      </c>
      <c r="D88" s="96">
        <f t="shared" si="4"/>
        <v>0.19153674832962131</v>
      </c>
      <c r="E88" s="97">
        <f t="shared" si="5"/>
        <v>0.19153674832962131</v>
      </c>
      <c r="F88" s="96">
        <f t="shared" si="6"/>
        <v>-9.4754653130287636E-2</v>
      </c>
      <c r="G88" s="97">
        <f t="shared" si="7"/>
        <v>-9.4754653130287636E-2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5</v>
      </c>
      <c r="Y88" s="125">
        <v>0</v>
      </c>
      <c r="Z88" s="125">
        <v>3</v>
      </c>
    </row>
    <row r="89" spans="1:32" ht="15" customHeight="1" x14ac:dyDescent="0.25">
      <c r="A89" s="95" t="s">
        <v>104</v>
      </c>
      <c r="B89" s="95"/>
      <c r="C89" s="146" t="str">
        <f t="shared" si="3"/>
        <v>$22,094</v>
      </c>
      <c r="D89" s="96">
        <f t="shared" si="4"/>
        <v>5.6702413958517939E-2</v>
      </c>
      <c r="E89" s="97">
        <f t="shared" si="5"/>
        <v>5.6702413958517939E-2</v>
      </c>
      <c r="F89" s="96">
        <f t="shared" si="6"/>
        <v>5.707602641351639E-2</v>
      </c>
      <c r="G89" s="97">
        <f t="shared" si="7"/>
        <v>5.707602641351639E-2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17</v>
      </c>
      <c r="Y89" s="125">
        <v>16</v>
      </c>
      <c r="Z89" s="125">
        <v>22</v>
      </c>
    </row>
    <row r="90" spans="1:32" ht="15" customHeight="1" x14ac:dyDescent="0.25">
      <c r="A90" s="95" t="s">
        <v>7</v>
      </c>
      <c r="B90" s="95"/>
      <c r="C90" s="109" t="str">
        <f t="shared" si="3"/>
        <v>$19.0 mil</v>
      </c>
      <c r="D90" s="96">
        <f t="shared" si="4"/>
        <v>1.0319848553928646E-2</v>
      </c>
      <c r="E90" s="97">
        <f t="shared" si="5"/>
        <v>1.0319848553928646E-2</v>
      </c>
      <c r="F90" s="96">
        <f t="shared" si="6"/>
        <v>-8.046111466506467E-3</v>
      </c>
      <c r="G90" s="97">
        <f t="shared" si="7"/>
        <v>-8.046111466506467E-3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40</v>
      </c>
      <c r="Y90" s="125">
        <v>49</v>
      </c>
      <c r="Z90" s="125">
        <v>57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226</v>
      </c>
      <c r="Y91" s="125">
        <v>245</v>
      </c>
      <c r="Z91" s="125">
        <v>292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0</v>
      </c>
      <c r="Y93" s="125">
        <v>9</v>
      </c>
      <c r="Z93" s="125">
        <v>12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23</v>
      </c>
      <c r="Y94" s="125">
        <v>23</v>
      </c>
      <c r="Z94" s="125">
        <v>28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0</v>
      </c>
      <c r="Y95" s="125">
        <v>4</v>
      </c>
      <c r="Z95" s="125">
        <v>5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29</v>
      </c>
      <c r="Y96" s="125">
        <v>30</v>
      </c>
      <c r="Z96" s="125">
        <v>30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14</v>
      </c>
      <c r="Y97" s="125">
        <v>22</v>
      </c>
      <c r="Z97" s="125">
        <v>22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11</v>
      </c>
      <c r="Y98" s="125">
        <v>14</v>
      </c>
      <c r="Z98" s="125">
        <v>12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2</v>
      </c>
      <c r="Y99" s="125">
        <v>4</v>
      </c>
      <c r="Z99" s="125">
        <v>9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11</v>
      </c>
      <c r="Y100" s="125">
        <v>20</v>
      </c>
      <c r="Z100" s="125">
        <v>20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181</v>
      </c>
      <c r="Y101" s="125">
        <v>204</v>
      </c>
      <c r="Z101" s="125">
        <v>245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306</v>
      </c>
      <c r="Y104" s="125">
        <v>369</v>
      </c>
      <c r="Z104" s="125">
        <v>427</v>
      </c>
      <c r="AB104" s="122" t="str">
        <f>TEXT(Z104,"###,###")</f>
        <v>427</v>
      </c>
      <c r="AD104" s="143">
        <f>Z104/($Z$4)*100</f>
        <v>50.413223140495866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91</v>
      </c>
      <c r="Y105" s="125">
        <v>107</v>
      </c>
      <c r="Z105" s="125">
        <v>129</v>
      </c>
      <c r="AB105" s="122" t="str">
        <f>TEXT(Z105,"###,###")</f>
        <v>129</v>
      </c>
      <c r="AD105" s="143">
        <f>Z105/($Z$4)*100</f>
        <v>15.230224321133413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397</v>
      </c>
      <c r="Y106" s="132">
        <v>476</v>
      </c>
      <c r="Z106" s="132">
        <v>556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112</v>
      </c>
      <c r="Y108" s="125">
        <v>157</v>
      </c>
      <c r="Z108" s="125">
        <v>190</v>
      </c>
      <c r="AB108" s="122" t="str">
        <f>TEXT(Z108,"###,###")</f>
        <v>190</v>
      </c>
      <c r="AD108" s="143">
        <f>Z108/($Z$4)*100</f>
        <v>22.43211334120425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116</v>
      </c>
      <c r="Y109" s="125">
        <v>113</v>
      </c>
      <c r="Z109" s="125">
        <v>127</v>
      </c>
      <c r="AB109" s="122" t="str">
        <f>TEXT(Z109,"###,###")</f>
        <v>127</v>
      </c>
      <c r="AD109" s="143">
        <f>Z109/($Z$4)*100</f>
        <v>14.994096812278631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41</v>
      </c>
      <c r="Y110" s="125">
        <v>52</v>
      </c>
      <c r="Z110" s="125">
        <v>72</v>
      </c>
      <c r="AB110" s="122" t="str">
        <f>TEXT(Z110,"###,###")</f>
        <v>72</v>
      </c>
      <c r="AD110" s="143">
        <f>Z110/($Z$4)*100</f>
        <v>8.5005903187721366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121</v>
      </c>
      <c r="Y111" s="125">
        <v>154</v>
      </c>
      <c r="Z111" s="125">
        <v>165</v>
      </c>
      <c r="AB111" s="122" t="str">
        <f>TEXT(Z111,"###,###")</f>
        <v>165</v>
      </c>
      <c r="AD111" s="143">
        <f>Z111/($Z$4)*100</f>
        <v>19.480519480519483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599</v>
      </c>
      <c r="Y112" s="125">
        <v>692</v>
      </c>
      <c r="Z112" s="125">
        <v>845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49.03</v>
      </c>
      <c r="U118" s="144">
        <v>48.98</v>
      </c>
      <c r="V118" s="144">
        <v>47.89</v>
      </c>
      <c r="W118" s="144">
        <v>45.18</v>
      </c>
      <c r="X118" s="144">
        <v>48.36</v>
      </c>
      <c r="Y118" s="144">
        <v>46.56</v>
      </c>
      <c r="Z118" s="144">
        <v>46.93</v>
      </c>
      <c r="AB118" s="122" t="str">
        <f>TEXT(Z118,"##.0")</f>
        <v>46.9</v>
      </c>
    </row>
    <row r="120" spans="19:32" x14ac:dyDescent="0.25">
      <c r="S120" s="115" t="s">
        <v>106</v>
      </c>
      <c r="T120" s="125">
        <v>233</v>
      </c>
      <c r="U120" s="125">
        <v>222</v>
      </c>
      <c r="V120" s="125">
        <v>226</v>
      </c>
      <c r="W120" s="125">
        <v>239</v>
      </c>
      <c r="X120" s="125">
        <v>199</v>
      </c>
      <c r="Y120" s="125">
        <v>219</v>
      </c>
      <c r="Z120" s="125">
        <v>258</v>
      </c>
      <c r="AB120" s="122" t="str">
        <f>TEXT(Z120,"###,###")</f>
        <v>258</v>
      </c>
    </row>
    <row r="121" spans="19:32" x14ac:dyDescent="0.25">
      <c r="S121" s="115" t="s">
        <v>107</v>
      </c>
      <c r="T121" s="125">
        <v>221</v>
      </c>
      <c r="U121" s="125">
        <v>226</v>
      </c>
      <c r="V121" s="125">
        <v>230</v>
      </c>
      <c r="W121" s="125">
        <v>218</v>
      </c>
      <c r="X121" s="125">
        <v>149</v>
      </c>
      <c r="Y121" s="125">
        <v>157</v>
      </c>
      <c r="Z121" s="125">
        <v>194</v>
      </c>
      <c r="AB121" s="122" t="str">
        <f>TEXT(Z121,"###,###")</f>
        <v>194</v>
      </c>
    </row>
    <row r="122" spans="19:32" x14ac:dyDescent="0.25">
      <c r="S122" s="115" t="s">
        <v>108</v>
      </c>
      <c r="T122" s="125">
        <v>126</v>
      </c>
      <c r="U122" s="125">
        <v>124</v>
      </c>
      <c r="V122" s="125">
        <v>114</v>
      </c>
      <c r="W122" s="125">
        <v>111</v>
      </c>
      <c r="X122" s="125">
        <v>57</v>
      </c>
      <c r="Y122" s="125">
        <v>73</v>
      </c>
      <c r="Z122" s="125">
        <v>85</v>
      </c>
      <c r="AB122" s="122" t="str">
        <f>TEXT(Z122,"###,###")</f>
        <v>85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359</v>
      </c>
      <c r="U124" s="125">
        <v>346</v>
      </c>
      <c r="V124" s="125">
        <v>340</v>
      </c>
      <c r="W124" s="125">
        <v>350</v>
      </c>
      <c r="X124" s="125">
        <v>256</v>
      </c>
      <c r="Y124" s="125">
        <v>292</v>
      </c>
      <c r="Z124" s="125">
        <v>343</v>
      </c>
      <c r="AB124" s="122" t="str">
        <f>TEXT(Z124,"###,###")</f>
        <v>343</v>
      </c>
      <c r="AD124" s="139">
        <f>Z124/$Z$7*100</f>
        <v>64.112149532710276</v>
      </c>
    </row>
    <row r="125" spans="19:32" x14ac:dyDescent="0.25">
      <c r="S125" s="115" t="s">
        <v>110</v>
      </c>
      <c r="T125" s="125">
        <v>347</v>
      </c>
      <c r="U125" s="125">
        <v>350</v>
      </c>
      <c r="V125" s="125">
        <v>344</v>
      </c>
      <c r="W125" s="125">
        <v>329</v>
      </c>
      <c r="X125" s="125">
        <v>206</v>
      </c>
      <c r="Y125" s="125">
        <v>230</v>
      </c>
      <c r="Z125" s="125">
        <v>279</v>
      </c>
      <c r="AB125" s="122" t="str">
        <f>TEXT(Z125,"###,###")</f>
        <v>279</v>
      </c>
      <c r="AD125" s="139">
        <f>Z125/$Z$7*100</f>
        <v>52.149532710280376</v>
      </c>
    </row>
    <row r="127" spans="19:32" x14ac:dyDescent="0.25">
      <c r="S127" s="115" t="s">
        <v>111</v>
      </c>
      <c r="T127" s="125">
        <v>330</v>
      </c>
      <c r="U127" s="125">
        <v>322</v>
      </c>
      <c r="V127" s="125">
        <v>318</v>
      </c>
      <c r="W127" s="125">
        <v>323</v>
      </c>
      <c r="X127" s="125">
        <v>226</v>
      </c>
      <c r="Y127" s="125">
        <v>245</v>
      </c>
      <c r="Z127" s="125">
        <v>294</v>
      </c>
      <c r="AB127" s="122" t="str">
        <f>TEXT(Z127,"###,###")</f>
        <v>294</v>
      </c>
      <c r="AD127" s="139">
        <f>Z127/$Z$7*100</f>
        <v>54.953271028037385</v>
      </c>
    </row>
    <row r="128" spans="19:32" x14ac:dyDescent="0.25">
      <c r="S128" s="115" t="s">
        <v>112</v>
      </c>
      <c r="T128" s="125">
        <v>258</v>
      </c>
      <c r="U128" s="125">
        <v>245</v>
      </c>
      <c r="V128" s="125">
        <v>246</v>
      </c>
      <c r="W128" s="125">
        <v>244</v>
      </c>
      <c r="X128" s="125">
        <v>179</v>
      </c>
      <c r="Y128" s="125">
        <v>204</v>
      </c>
      <c r="Z128" s="125">
        <v>242</v>
      </c>
      <c r="AB128" s="122" t="str">
        <f>TEXT(Z128,"###,###")</f>
        <v>242</v>
      </c>
      <c r="AD128" s="139">
        <f>Z128/$Z$7*100</f>
        <v>45.233644859813083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65" id="{7AD4E1F3-E358-4726-8095-7DEE4D01B54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468" id="{7449E9DF-5275-4D73-9932-FE379826986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471" id="{60C850F6-2DAE-4C2B-90BB-64BF4B44211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74" id="{F652E839-6185-4B86-89BF-CD607A5DE2E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17BB9F-AFF5-495A-8AD0-807B1A9C36C0}">
  <sheetPr codeName="Sheet90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Kimba</v>
      </c>
      <c r="T1" s="113"/>
      <c r="U1" s="113"/>
      <c r="V1" s="113"/>
      <c r="W1" s="113"/>
      <c r="X1" s="113"/>
      <c r="Y1" s="114" t="str">
        <f>Y3</f>
        <v>10.26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143</v>
      </c>
      <c r="Y3" s="118" t="s">
        <v>227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10.26 Kimba,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483</v>
      </c>
      <c r="U4" s="121">
        <v>490</v>
      </c>
      <c r="V4" s="121">
        <v>530</v>
      </c>
      <c r="W4" s="121">
        <v>568</v>
      </c>
      <c r="X4" s="121">
        <v>568</v>
      </c>
      <c r="Y4" s="121">
        <v>671</v>
      </c>
      <c r="Z4" s="121">
        <v>852</v>
      </c>
      <c r="AB4" s="122" t="str">
        <f>TEXT(Z4,"###,###")</f>
        <v>852</v>
      </c>
      <c r="AD4" s="123">
        <f>Z4/Y4-1</f>
        <v>0.26974664679582716</v>
      </c>
      <c r="AF4" s="123">
        <f t="shared" ref="AF4:AF9" si="0">Z4/T4-1</f>
        <v>0.7639751552795031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261</v>
      </c>
      <c r="U5" s="121">
        <v>264</v>
      </c>
      <c r="V5" s="121">
        <v>272</v>
      </c>
      <c r="W5" s="121">
        <v>309</v>
      </c>
      <c r="X5" s="121">
        <v>303</v>
      </c>
      <c r="Y5" s="121">
        <v>370</v>
      </c>
      <c r="Z5" s="121">
        <v>455</v>
      </c>
      <c r="AB5" s="122" t="str">
        <f>TEXT(Z5,"###,###")</f>
        <v>455</v>
      </c>
      <c r="AD5" s="123">
        <f t="shared" ref="AD5:AD9" si="1">Z5/Y5-1</f>
        <v>0.22972972972972983</v>
      </c>
      <c r="AF5" s="123">
        <f t="shared" si="0"/>
        <v>0.74329501915708818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221</v>
      </c>
      <c r="U6" s="121">
        <v>227</v>
      </c>
      <c r="V6" s="121">
        <v>254</v>
      </c>
      <c r="W6" s="121">
        <v>261</v>
      </c>
      <c r="X6" s="121">
        <v>270</v>
      </c>
      <c r="Y6" s="121">
        <v>301</v>
      </c>
      <c r="Z6" s="121">
        <v>402</v>
      </c>
      <c r="AB6" s="122" t="str">
        <f>TEXT(Z6,"###,###")</f>
        <v>402</v>
      </c>
      <c r="AD6" s="123">
        <f t="shared" si="1"/>
        <v>0.33554817275747517</v>
      </c>
      <c r="AF6" s="123">
        <f t="shared" si="0"/>
        <v>0.8190045248868778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311</v>
      </c>
      <c r="U7" s="121">
        <v>334</v>
      </c>
      <c r="V7" s="121">
        <v>346</v>
      </c>
      <c r="W7" s="121">
        <v>372</v>
      </c>
      <c r="X7" s="121">
        <v>399</v>
      </c>
      <c r="Y7" s="121">
        <v>455</v>
      </c>
      <c r="Z7" s="121">
        <v>586</v>
      </c>
      <c r="AB7" s="122" t="str">
        <f>TEXT(Z7,"###,###")</f>
        <v>586</v>
      </c>
      <c r="AD7" s="123">
        <f t="shared" si="1"/>
        <v>0.287912087912088</v>
      </c>
      <c r="AF7" s="123">
        <f t="shared" si="0"/>
        <v>0.88424437299035374</v>
      </c>
    </row>
    <row r="8" spans="1:32" ht="17.25" customHeight="1" x14ac:dyDescent="0.25">
      <c r="A8" s="44" t="s">
        <v>13</v>
      </c>
      <c r="B8" s="45"/>
      <c r="C8" s="46"/>
      <c r="D8" s="47" t="str">
        <f>AB4</f>
        <v>852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586</v>
      </c>
      <c r="P8" s="48"/>
      <c r="S8" s="120" t="s">
        <v>88</v>
      </c>
      <c r="T8" s="121">
        <v>22054.95</v>
      </c>
      <c r="U8" s="121">
        <v>22540.5</v>
      </c>
      <c r="V8" s="121">
        <v>21928</v>
      </c>
      <c r="W8" s="121">
        <v>20483</v>
      </c>
      <c r="X8" s="121">
        <v>24896.47</v>
      </c>
      <c r="Y8" s="121">
        <v>25125</v>
      </c>
      <c r="Z8" s="121">
        <v>25993.5</v>
      </c>
      <c r="AB8" s="122" t="str">
        <f>TEXT(Z8,"$###,###")</f>
        <v>$25,994</v>
      </c>
      <c r="AD8" s="123">
        <f t="shared" si="1"/>
        <v>3.4567164179104548E-2</v>
      </c>
      <c r="AF8" s="123">
        <f t="shared" si="0"/>
        <v>0.17857895846510652</v>
      </c>
    </row>
    <row r="9" spans="1:32" x14ac:dyDescent="0.25">
      <c r="A9" s="52" t="s">
        <v>15</v>
      </c>
      <c r="B9" s="53"/>
      <c r="C9" s="54"/>
      <c r="D9" s="55">
        <f>AD104</f>
        <v>50.352112676056336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54.436860068259385</v>
      </c>
      <c r="P9" s="56" t="s">
        <v>89</v>
      </c>
      <c r="S9" s="120" t="s">
        <v>7</v>
      </c>
      <c r="T9" s="121">
        <v>13465550</v>
      </c>
      <c r="U9" s="121">
        <v>12629778</v>
      </c>
      <c r="V9" s="121">
        <v>14932708</v>
      </c>
      <c r="W9" s="121">
        <v>19907947</v>
      </c>
      <c r="X9" s="121">
        <v>18285692</v>
      </c>
      <c r="Y9" s="121">
        <v>19665815</v>
      </c>
      <c r="Z9" s="121">
        <v>25777787</v>
      </c>
      <c r="AB9" s="122" t="str">
        <f>TEXT(Z9/1000000,"$#,###.0")&amp;" mil"</f>
        <v>$25.8 mil</v>
      </c>
      <c r="AD9" s="123">
        <f t="shared" si="1"/>
        <v>0.3107916961488757</v>
      </c>
      <c r="AF9" s="123">
        <f t="shared" si="0"/>
        <v>0.91435084344865225</v>
      </c>
    </row>
    <row r="10" spans="1:32" x14ac:dyDescent="0.25">
      <c r="A10" s="52" t="s">
        <v>18</v>
      </c>
      <c r="B10" s="53"/>
      <c r="C10" s="54"/>
      <c r="D10" s="55">
        <f>AD105</f>
        <v>15.375586854460094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45.392491467576789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65.699658703071677</v>
      </c>
      <c r="P11" s="56" t="s">
        <v>89</v>
      </c>
      <c r="S11" s="120" t="s">
        <v>30</v>
      </c>
      <c r="T11" s="125">
        <v>362</v>
      </c>
      <c r="U11" s="125">
        <v>357</v>
      </c>
      <c r="V11" s="125">
        <v>395</v>
      </c>
      <c r="W11" s="125">
        <v>410</v>
      </c>
      <c r="X11" s="125">
        <v>397</v>
      </c>
      <c r="Y11" s="125">
        <v>472</v>
      </c>
      <c r="Z11" s="125">
        <v>569</v>
      </c>
    </row>
    <row r="12" spans="1:32" ht="28.5" customHeight="1" x14ac:dyDescent="0.25">
      <c r="A12" s="52" t="s">
        <v>20</v>
      </c>
      <c r="B12" s="54"/>
      <c r="C12" s="54"/>
      <c r="D12" s="55">
        <f>AD108</f>
        <v>20.539906103286384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49.317406143344712</v>
      </c>
      <c r="P12" s="56" t="s">
        <v>89</v>
      </c>
      <c r="S12" s="120" t="s">
        <v>31</v>
      </c>
      <c r="T12" s="125">
        <v>121</v>
      </c>
      <c r="U12" s="125">
        <v>134</v>
      </c>
      <c r="V12" s="125">
        <v>136</v>
      </c>
      <c r="W12" s="125">
        <v>152</v>
      </c>
      <c r="X12" s="125">
        <v>176</v>
      </c>
      <c r="Y12" s="125">
        <v>199</v>
      </c>
      <c r="Z12" s="125">
        <v>284</v>
      </c>
    </row>
    <row r="13" spans="1:32" ht="15" customHeight="1" x14ac:dyDescent="0.25">
      <c r="A13" s="52" t="s">
        <v>21</v>
      </c>
      <c r="B13" s="54"/>
      <c r="C13" s="54"/>
      <c r="D13" s="55">
        <f>AD109</f>
        <v>17.253521126760564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45.1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8.92018779342723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18.30985915492958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146</v>
      </c>
      <c r="Z15" s="125">
        <v>168</v>
      </c>
      <c r="AB15" s="129">
        <f t="shared" ref="AB15:AB34" si="2">IF(Z15="np",0,Z15/$Z$34)</f>
        <v>0.19626168224299065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5</v>
      </c>
      <c r="Z16" s="125">
        <v>10</v>
      </c>
      <c r="AB16" s="129">
        <f t="shared" si="2"/>
        <v>1.1682242990654205E-2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24</v>
      </c>
      <c r="Z17" s="125">
        <v>57</v>
      </c>
      <c r="AB17" s="129">
        <f t="shared" si="2"/>
        <v>6.6588785046728965E-2</v>
      </c>
    </row>
    <row r="18" spans="1:28" x14ac:dyDescent="0.25">
      <c r="A18" s="82" t="str">
        <f>$S$1&amp;" ("&amp;$T$2&amp;" to "&amp;$Z$2&amp;")"</f>
        <v>Kimba (2011-12 to 2017-18)</v>
      </c>
      <c r="B18" s="82"/>
      <c r="C18" s="82"/>
      <c r="D18" s="82"/>
      <c r="E18" s="82"/>
      <c r="F18" s="82"/>
      <c r="G18" s="82" t="str">
        <f>$S$1&amp;" ("&amp;$T$2&amp;" to "&amp;$Z$2&amp;")"</f>
        <v>Kimba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0</v>
      </c>
      <c r="Z18" s="125">
        <v>0</v>
      </c>
      <c r="AB18" s="129">
        <f t="shared" si="2"/>
        <v>0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13</v>
      </c>
      <c r="Z19" s="125">
        <v>24</v>
      </c>
      <c r="AB19" s="129">
        <f t="shared" si="2"/>
        <v>2.8037383177570093E-2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15</v>
      </c>
      <c r="Z20" s="125">
        <v>15</v>
      </c>
      <c r="AB20" s="129">
        <f t="shared" si="2"/>
        <v>1.7523364485981307E-2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64</v>
      </c>
      <c r="Z21" s="125">
        <v>76</v>
      </c>
      <c r="AB21" s="129">
        <f t="shared" si="2"/>
        <v>8.8785046728971959E-2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27</v>
      </c>
      <c r="Z22" s="125">
        <v>32</v>
      </c>
      <c r="AB22" s="129">
        <f t="shared" si="2"/>
        <v>3.7383177570093455E-2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14</v>
      </c>
      <c r="Z23" s="125">
        <v>20</v>
      </c>
      <c r="AB23" s="129">
        <f t="shared" si="2"/>
        <v>2.336448598130841E-2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0</v>
      </c>
      <c r="Z24" s="125">
        <v>0</v>
      </c>
      <c r="AB24" s="129">
        <f t="shared" si="2"/>
        <v>0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16</v>
      </c>
      <c r="Z25" s="125">
        <v>27</v>
      </c>
      <c r="AB25" s="129">
        <f t="shared" si="2"/>
        <v>3.1542056074766352E-2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4</v>
      </c>
      <c r="Z26" s="125">
        <v>2</v>
      </c>
      <c r="AB26" s="129">
        <f t="shared" si="2"/>
        <v>2.3364485981308409E-3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7</v>
      </c>
      <c r="Z27" s="125">
        <v>14</v>
      </c>
      <c r="AB27" s="129">
        <f t="shared" si="2"/>
        <v>1.6355140186915886E-2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17</v>
      </c>
      <c r="Z28" s="125">
        <v>30</v>
      </c>
      <c r="AB28" s="129">
        <f t="shared" si="2"/>
        <v>3.5046728971962614E-2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28</v>
      </c>
      <c r="Z29" s="125">
        <v>30</v>
      </c>
      <c r="AB29" s="129">
        <f t="shared" si="2"/>
        <v>3.5046728971962614E-2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46</v>
      </c>
      <c r="Z30" s="125">
        <v>62</v>
      </c>
      <c r="AB30" s="129">
        <f t="shared" si="2"/>
        <v>7.2429906542056069E-2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36</v>
      </c>
      <c r="Z31" s="125">
        <v>49</v>
      </c>
      <c r="AB31" s="129">
        <f t="shared" si="2"/>
        <v>5.7242990654205607E-2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0</v>
      </c>
      <c r="Z32" s="125">
        <v>0</v>
      </c>
      <c r="AB32" s="129">
        <f t="shared" si="2"/>
        <v>0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22</v>
      </c>
      <c r="Z33" s="125">
        <v>26</v>
      </c>
      <c r="AB33" s="129">
        <f t="shared" si="2"/>
        <v>3.0373831775700934E-2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671</v>
      </c>
      <c r="Z34" s="132">
        <v>856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10</v>
      </c>
      <c r="Y45" s="125">
        <v>6</v>
      </c>
      <c r="Z45" s="125">
        <v>8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25</v>
      </c>
      <c r="Y46" s="125">
        <v>36</v>
      </c>
      <c r="Z46" s="125">
        <v>34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24</v>
      </c>
      <c r="Y47" s="125">
        <v>31</v>
      </c>
      <c r="Z47" s="125">
        <v>35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34</v>
      </c>
      <c r="Y48" s="125">
        <v>35</v>
      </c>
      <c r="Z48" s="125">
        <v>43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Kimba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32</v>
      </c>
      <c r="Y49" s="125">
        <v>34</v>
      </c>
      <c r="Z49" s="125">
        <v>39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28</v>
      </c>
      <c r="Y50" s="125">
        <v>37</v>
      </c>
      <c r="Z50" s="125">
        <v>31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20</v>
      </c>
      <c r="Y51" s="125">
        <v>30</v>
      </c>
      <c r="Z51" s="125">
        <v>27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30</v>
      </c>
      <c r="Y52" s="125">
        <v>39</v>
      </c>
      <c r="Z52" s="125">
        <v>42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28</v>
      </c>
      <c r="Y53" s="125">
        <v>35</v>
      </c>
      <c r="Z53" s="125">
        <v>40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23</v>
      </c>
      <c r="Y54" s="125">
        <v>31</v>
      </c>
      <c r="Z54" s="125">
        <v>32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19</v>
      </c>
      <c r="Y55" s="125">
        <v>23</v>
      </c>
      <c r="Z55" s="125">
        <v>32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6</v>
      </c>
      <c r="Y56" s="125">
        <v>13</v>
      </c>
      <c r="Z56" s="125">
        <v>19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9</v>
      </c>
      <c r="Y57" s="125">
        <v>7</v>
      </c>
      <c r="Z57" s="125">
        <v>18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6</v>
      </c>
      <c r="Y58" s="125">
        <v>10</v>
      </c>
      <c r="Z58" s="125">
        <v>12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0</v>
      </c>
      <c r="Y59" s="125">
        <v>6</v>
      </c>
      <c r="Z59" s="125">
        <v>11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299</v>
      </c>
      <c r="Y61" s="125">
        <v>370</v>
      </c>
      <c r="Z61" s="125">
        <v>452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Kimba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10</v>
      </c>
      <c r="Y64" s="125">
        <v>4</v>
      </c>
      <c r="Z64" s="125">
        <v>0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18</v>
      </c>
      <c r="Y65" s="125">
        <v>18</v>
      </c>
      <c r="Z65" s="125">
        <v>28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12</v>
      </c>
      <c r="Y66" s="125">
        <v>35</v>
      </c>
      <c r="Z66" s="125">
        <v>37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42</v>
      </c>
      <c r="Y67" s="125">
        <v>34</v>
      </c>
      <c r="Z67" s="125">
        <v>27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36</v>
      </c>
      <c r="Y68" s="125">
        <v>40</v>
      </c>
      <c r="Z68" s="125">
        <v>52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21</v>
      </c>
      <c r="Y69" s="125">
        <v>30</v>
      </c>
      <c r="Z69" s="125">
        <v>29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26</v>
      </c>
      <c r="Y70" s="125">
        <v>26</v>
      </c>
      <c r="Z70" s="125">
        <v>39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33</v>
      </c>
      <c r="Y71" s="125">
        <v>31</v>
      </c>
      <c r="Z71" s="125">
        <v>46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19</v>
      </c>
      <c r="Y72" s="125">
        <v>27</v>
      </c>
      <c r="Z72" s="125">
        <v>35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12</v>
      </c>
      <c r="Y73" s="125">
        <v>17</v>
      </c>
      <c r="Z73" s="125">
        <v>37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21</v>
      </c>
      <c r="Y74" s="125">
        <v>22</v>
      </c>
      <c r="Z74" s="125">
        <v>27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8</v>
      </c>
      <c r="Y75" s="125">
        <v>11</v>
      </c>
      <c r="Z75" s="125">
        <v>25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2</v>
      </c>
      <c r="Y76" s="125">
        <v>7</v>
      </c>
      <c r="Z76" s="125">
        <v>8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0</v>
      </c>
      <c r="Y77" s="125">
        <v>0</v>
      </c>
      <c r="Z77" s="125">
        <v>0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0</v>
      </c>
      <c r="Y78" s="125">
        <v>0</v>
      </c>
      <c r="Z78" s="125">
        <v>0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0</v>
      </c>
      <c r="Z79" s="125">
        <v>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268</v>
      </c>
      <c r="Y80" s="125">
        <v>301</v>
      </c>
      <c r="Z80" s="125">
        <v>402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Kimba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26</v>
      </c>
      <c r="Y83" s="125">
        <v>31</v>
      </c>
      <c r="Z83" s="125">
        <v>32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7</v>
      </c>
      <c r="Y84" s="125">
        <v>13</v>
      </c>
      <c r="Z84" s="125">
        <v>9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852</v>
      </c>
      <c r="D85" s="96">
        <f t="shared" ref="D85:D90" si="4">AD4</f>
        <v>0.26974664679582716</v>
      </c>
      <c r="E85" s="97">
        <f t="shared" ref="E85:E90" si="5">AD4</f>
        <v>0.26974664679582716</v>
      </c>
      <c r="F85" s="96">
        <f t="shared" ref="F85:F90" si="6">AF4</f>
        <v>0.7639751552795031</v>
      </c>
      <c r="G85" s="97">
        <f t="shared" ref="G85:G90" si="7">AF4</f>
        <v>0.7639751552795031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28</v>
      </c>
      <c r="Y85" s="125">
        <v>42</v>
      </c>
      <c r="Z85" s="125">
        <v>40</v>
      </c>
    </row>
    <row r="86" spans="1:32" ht="15" customHeight="1" x14ac:dyDescent="0.25">
      <c r="A86" s="98" t="s">
        <v>4</v>
      </c>
      <c r="B86" s="95"/>
      <c r="C86" s="109" t="str">
        <f t="shared" si="3"/>
        <v>455</v>
      </c>
      <c r="D86" s="96">
        <f t="shared" si="4"/>
        <v>0.22972972972972983</v>
      </c>
      <c r="E86" s="97">
        <f t="shared" si="5"/>
        <v>0.22972972972972983</v>
      </c>
      <c r="F86" s="96">
        <f t="shared" si="6"/>
        <v>0.74329501915708818</v>
      </c>
      <c r="G86" s="97">
        <f t="shared" si="7"/>
        <v>0.74329501915708818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6</v>
      </c>
      <c r="Y86" s="125">
        <v>0</v>
      </c>
      <c r="Z86" s="125">
        <v>0</v>
      </c>
    </row>
    <row r="87" spans="1:32" ht="15" customHeight="1" x14ac:dyDescent="0.25">
      <c r="A87" s="98" t="s">
        <v>5</v>
      </c>
      <c r="B87" s="95"/>
      <c r="C87" s="109" t="str">
        <f t="shared" si="3"/>
        <v>402</v>
      </c>
      <c r="D87" s="96">
        <f t="shared" si="4"/>
        <v>0.33554817275747517</v>
      </c>
      <c r="E87" s="97">
        <f t="shared" si="5"/>
        <v>0.33554817275747517</v>
      </c>
      <c r="F87" s="96">
        <f t="shared" si="6"/>
        <v>0.8190045248868778</v>
      </c>
      <c r="G87" s="97">
        <f t="shared" si="7"/>
        <v>0.8190045248868778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0</v>
      </c>
      <c r="Y87" s="125">
        <v>4</v>
      </c>
      <c r="Z87" s="125">
        <v>0</v>
      </c>
    </row>
    <row r="88" spans="1:32" ht="15" customHeight="1" x14ac:dyDescent="0.25">
      <c r="A88" s="95" t="s">
        <v>6</v>
      </c>
      <c r="B88" s="95"/>
      <c r="C88" s="109" t="str">
        <f t="shared" si="3"/>
        <v>586</v>
      </c>
      <c r="D88" s="96">
        <f t="shared" si="4"/>
        <v>0.287912087912088</v>
      </c>
      <c r="E88" s="97">
        <f t="shared" si="5"/>
        <v>0.287912087912088</v>
      </c>
      <c r="F88" s="96">
        <f t="shared" si="6"/>
        <v>0.88424437299035374</v>
      </c>
      <c r="G88" s="97">
        <f t="shared" si="7"/>
        <v>0.88424437299035374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9</v>
      </c>
      <c r="Y88" s="125">
        <v>6</v>
      </c>
      <c r="Z88" s="125">
        <v>3</v>
      </c>
    </row>
    <row r="89" spans="1:32" ht="15" customHeight="1" x14ac:dyDescent="0.25">
      <c r="A89" s="95" t="s">
        <v>104</v>
      </c>
      <c r="B89" s="95"/>
      <c r="C89" s="146" t="str">
        <f t="shared" si="3"/>
        <v>$25,994</v>
      </c>
      <c r="D89" s="96">
        <f t="shared" si="4"/>
        <v>3.4567164179104548E-2</v>
      </c>
      <c r="E89" s="97">
        <f t="shared" si="5"/>
        <v>3.4567164179104548E-2</v>
      </c>
      <c r="F89" s="96">
        <f t="shared" si="6"/>
        <v>0.17857895846510652</v>
      </c>
      <c r="G89" s="97">
        <f t="shared" si="7"/>
        <v>0.17857895846510652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27</v>
      </c>
      <c r="Y89" s="125">
        <v>28</v>
      </c>
      <c r="Z89" s="125">
        <v>36</v>
      </c>
    </row>
    <row r="90" spans="1:32" ht="15" customHeight="1" x14ac:dyDescent="0.25">
      <c r="A90" s="95" t="s">
        <v>7</v>
      </c>
      <c r="B90" s="95"/>
      <c r="C90" s="109" t="str">
        <f t="shared" si="3"/>
        <v>$25.8 mil</v>
      </c>
      <c r="D90" s="96">
        <f t="shared" si="4"/>
        <v>0.3107916961488757</v>
      </c>
      <c r="E90" s="97">
        <f t="shared" si="5"/>
        <v>0.3107916961488757</v>
      </c>
      <c r="F90" s="96">
        <f t="shared" si="6"/>
        <v>0.91435084344865225</v>
      </c>
      <c r="G90" s="97">
        <f t="shared" si="7"/>
        <v>0.91435084344865225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21</v>
      </c>
      <c r="Y90" s="125">
        <v>31</v>
      </c>
      <c r="Z90" s="125">
        <v>43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218</v>
      </c>
      <c r="Y91" s="125">
        <v>255</v>
      </c>
      <c r="Z91" s="125">
        <v>317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9</v>
      </c>
      <c r="Y93" s="125">
        <v>9</v>
      </c>
      <c r="Z93" s="125">
        <v>6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24</v>
      </c>
      <c r="Y94" s="125">
        <v>30</v>
      </c>
      <c r="Z94" s="125">
        <v>42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3</v>
      </c>
      <c r="Y95" s="125">
        <v>0</v>
      </c>
      <c r="Z95" s="125">
        <v>8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20</v>
      </c>
      <c r="Y96" s="125">
        <v>23</v>
      </c>
      <c r="Z96" s="125">
        <v>29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36</v>
      </c>
      <c r="Y97" s="125">
        <v>46</v>
      </c>
      <c r="Z97" s="125">
        <v>56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8</v>
      </c>
      <c r="Y98" s="125">
        <v>16</v>
      </c>
      <c r="Z98" s="125">
        <v>28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0</v>
      </c>
      <c r="Y99" s="125">
        <v>4</v>
      </c>
      <c r="Z99" s="125">
        <v>0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12</v>
      </c>
      <c r="Y100" s="125">
        <v>15</v>
      </c>
      <c r="Z100" s="125">
        <v>11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176</v>
      </c>
      <c r="Y101" s="125">
        <v>200</v>
      </c>
      <c r="Z101" s="125">
        <v>268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306</v>
      </c>
      <c r="Y104" s="125">
        <v>377</v>
      </c>
      <c r="Z104" s="125">
        <v>429</v>
      </c>
      <c r="AB104" s="122" t="str">
        <f>TEXT(Z104,"###,###")</f>
        <v>429</v>
      </c>
      <c r="AD104" s="143">
        <f>Z104/($Z$4)*100</f>
        <v>50.352112676056336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97</v>
      </c>
      <c r="Y105" s="125">
        <v>103</v>
      </c>
      <c r="Z105" s="125">
        <v>131</v>
      </c>
      <c r="AB105" s="122" t="str">
        <f>TEXT(Z105,"###,###")</f>
        <v>131</v>
      </c>
      <c r="AD105" s="143">
        <f>Z105/($Z$4)*100</f>
        <v>15.375586854460094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403</v>
      </c>
      <c r="Y106" s="132">
        <v>480</v>
      </c>
      <c r="Z106" s="132">
        <v>560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118</v>
      </c>
      <c r="Y108" s="125">
        <v>159</v>
      </c>
      <c r="Z108" s="125">
        <v>175</v>
      </c>
      <c r="AB108" s="122" t="str">
        <f>TEXT(Z108,"###,###")</f>
        <v>175</v>
      </c>
      <c r="AD108" s="143">
        <f>Z108/($Z$4)*100</f>
        <v>20.539906103286384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125</v>
      </c>
      <c r="Y109" s="125">
        <v>137</v>
      </c>
      <c r="Z109" s="125">
        <v>147</v>
      </c>
      <c r="AB109" s="122" t="str">
        <f>TEXT(Z109,"###,###")</f>
        <v>147</v>
      </c>
      <c r="AD109" s="143">
        <f>Z109/($Z$4)*100</f>
        <v>17.253521126760564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28</v>
      </c>
      <c r="Y110" s="125">
        <v>61</v>
      </c>
      <c r="Z110" s="125">
        <v>76</v>
      </c>
      <c r="AB110" s="122" t="str">
        <f>TEXT(Z110,"###,###")</f>
        <v>76</v>
      </c>
      <c r="AD110" s="143">
        <f>Z110/($Z$4)*100</f>
        <v>8.92018779342723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127</v>
      </c>
      <c r="Y111" s="125">
        <v>123</v>
      </c>
      <c r="Z111" s="125">
        <v>156</v>
      </c>
      <c r="AB111" s="122" t="str">
        <f>TEXT(Z111,"###,###")</f>
        <v>156</v>
      </c>
      <c r="AD111" s="143">
        <f>Z111/($Z$4)*100</f>
        <v>18.30985915492958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573</v>
      </c>
      <c r="Y112" s="125">
        <v>671</v>
      </c>
      <c r="Z112" s="125">
        <v>853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37.520000000000003</v>
      </c>
      <c r="U118" s="144">
        <v>44.51</v>
      </c>
      <c r="V118" s="144">
        <v>40.18</v>
      </c>
      <c r="W118" s="144">
        <v>38.659999999999997</v>
      </c>
      <c r="X118" s="144">
        <v>39.590000000000003</v>
      </c>
      <c r="Y118" s="144">
        <v>42.22</v>
      </c>
      <c r="Z118" s="144">
        <v>45.14</v>
      </c>
      <c r="AB118" s="122" t="str">
        <f>TEXT(Z118,"##.0")</f>
        <v>45.1</v>
      </c>
    </row>
    <row r="120" spans="19:32" x14ac:dyDescent="0.25">
      <c r="S120" s="115" t="s">
        <v>106</v>
      </c>
      <c r="T120" s="125">
        <v>194</v>
      </c>
      <c r="U120" s="125">
        <v>201</v>
      </c>
      <c r="V120" s="125">
        <v>209</v>
      </c>
      <c r="W120" s="125">
        <v>215</v>
      </c>
      <c r="X120" s="125">
        <v>223</v>
      </c>
      <c r="Y120" s="125">
        <v>256</v>
      </c>
      <c r="Z120" s="125">
        <v>298</v>
      </c>
      <c r="AB120" s="122" t="str">
        <f>TEXT(Z120,"###,###")</f>
        <v>298</v>
      </c>
    </row>
    <row r="121" spans="19:32" x14ac:dyDescent="0.25">
      <c r="S121" s="115" t="s">
        <v>107</v>
      </c>
      <c r="T121" s="125">
        <v>65</v>
      </c>
      <c r="U121" s="125">
        <v>78</v>
      </c>
      <c r="V121" s="125">
        <v>77</v>
      </c>
      <c r="W121" s="125">
        <v>100</v>
      </c>
      <c r="X121" s="125">
        <v>118</v>
      </c>
      <c r="Y121" s="125">
        <v>126</v>
      </c>
      <c r="Z121" s="125">
        <v>202</v>
      </c>
      <c r="AB121" s="122" t="str">
        <f>TEXT(Z121,"###,###")</f>
        <v>202</v>
      </c>
    </row>
    <row r="122" spans="19:32" x14ac:dyDescent="0.25">
      <c r="S122" s="115" t="s">
        <v>108</v>
      </c>
      <c r="T122" s="125">
        <v>56</v>
      </c>
      <c r="U122" s="125">
        <v>54</v>
      </c>
      <c r="V122" s="125">
        <v>54</v>
      </c>
      <c r="W122" s="125">
        <v>53</v>
      </c>
      <c r="X122" s="125">
        <v>59</v>
      </c>
      <c r="Y122" s="125">
        <v>73</v>
      </c>
      <c r="Z122" s="125">
        <v>87</v>
      </c>
      <c r="AB122" s="122" t="str">
        <f>TEXT(Z122,"###,###")</f>
        <v>87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250</v>
      </c>
      <c r="U124" s="125">
        <v>255</v>
      </c>
      <c r="V124" s="125">
        <v>263</v>
      </c>
      <c r="W124" s="125">
        <v>268</v>
      </c>
      <c r="X124" s="125">
        <v>282</v>
      </c>
      <c r="Y124" s="125">
        <v>329</v>
      </c>
      <c r="Z124" s="125">
        <v>385</v>
      </c>
      <c r="AB124" s="122" t="str">
        <f>TEXT(Z124,"###,###")</f>
        <v>385</v>
      </c>
      <c r="AD124" s="139">
        <f>Z124/$Z$7*100</f>
        <v>65.699658703071677</v>
      </c>
    </row>
    <row r="125" spans="19:32" x14ac:dyDescent="0.25">
      <c r="S125" s="115" t="s">
        <v>110</v>
      </c>
      <c r="T125" s="125">
        <v>121</v>
      </c>
      <c r="U125" s="125">
        <v>132</v>
      </c>
      <c r="V125" s="125">
        <v>131</v>
      </c>
      <c r="W125" s="125">
        <v>153</v>
      </c>
      <c r="X125" s="125">
        <v>177</v>
      </c>
      <c r="Y125" s="125">
        <v>199</v>
      </c>
      <c r="Z125" s="125">
        <v>289</v>
      </c>
      <c r="AB125" s="122" t="str">
        <f>TEXT(Z125,"###,###")</f>
        <v>289</v>
      </c>
      <c r="AD125" s="139">
        <f>Z125/$Z$7*100</f>
        <v>49.317406143344712</v>
      </c>
    </row>
    <row r="127" spans="19:32" x14ac:dyDescent="0.25">
      <c r="S127" s="115" t="s">
        <v>111</v>
      </c>
      <c r="T127" s="125">
        <v>174</v>
      </c>
      <c r="U127" s="125">
        <v>189</v>
      </c>
      <c r="V127" s="125">
        <v>186</v>
      </c>
      <c r="W127" s="125">
        <v>203</v>
      </c>
      <c r="X127" s="125">
        <v>222</v>
      </c>
      <c r="Y127" s="125">
        <v>255</v>
      </c>
      <c r="Z127" s="125">
        <v>319</v>
      </c>
      <c r="AB127" s="122" t="str">
        <f>TEXT(Z127,"###,###")</f>
        <v>319</v>
      </c>
      <c r="AD127" s="139">
        <f>Z127/$Z$7*100</f>
        <v>54.436860068259385</v>
      </c>
    </row>
    <row r="128" spans="19:32" x14ac:dyDescent="0.25">
      <c r="S128" s="115" t="s">
        <v>112</v>
      </c>
      <c r="T128" s="125">
        <v>139</v>
      </c>
      <c r="U128" s="125">
        <v>144</v>
      </c>
      <c r="V128" s="125">
        <v>156</v>
      </c>
      <c r="W128" s="125">
        <v>164</v>
      </c>
      <c r="X128" s="125">
        <v>174</v>
      </c>
      <c r="Y128" s="125">
        <v>200</v>
      </c>
      <c r="Z128" s="125">
        <v>266</v>
      </c>
      <c r="AB128" s="122" t="str">
        <f>TEXT(Z128,"###,###")</f>
        <v>266</v>
      </c>
      <c r="AD128" s="139">
        <f>Z128/$Z$7*100</f>
        <v>45.392491467576789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55" id="{EB25E5C9-5629-4B53-8D3F-AA8F48D53A8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458" id="{A855537C-FE72-4D3A-8308-5A31E4EB4F6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461" id="{200B7333-1754-46AD-8C38-477EF91E88B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64" id="{9783ED17-BA9A-4AFD-825C-017D30E7A74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879903-B431-4E5F-85A1-3BFB1959FB6B}">
  <sheetPr codeName="Sheet91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Kingston</v>
      </c>
      <c r="T1" s="113"/>
      <c r="U1" s="113"/>
      <c r="V1" s="113"/>
      <c r="W1" s="113"/>
      <c r="X1" s="113"/>
      <c r="Y1" s="114" t="str">
        <f>Y3</f>
        <v>10.27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116</v>
      </c>
      <c r="Y3" s="118" t="s">
        <v>228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10.27 Kingston,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1639</v>
      </c>
      <c r="U4" s="121">
        <v>1738</v>
      </c>
      <c r="V4" s="121">
        <v>1753</v>
      </c>
      <c r="W4" s="121">
        <v>1814</v>
      </c>
      <c r="X4" s="121">
        <v>1828</v>
      </c>
      <c r="Y4" s="121">
        <v>1967</v>
      </c>
      <c r="Z4" s="121">
        <v>2172</v>
      </c>
      <c r="AB4" s="122" t="str">
        <f>TEXT(Z4,"###,###")</f>
        <v>2,172</v>
      </c>
      <c r="AD4" s="123">
        <f>Z4/Y4-1</f>
        <v>0.10421962379257743</v>
      </c>
      <c r="AF4" s="123">
        <f t="shared" ref="AF4:AF9" si="0">Z4/T4-1</f>
        <v>0.32519829164124459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929</v>
      </c>
      <c r="U5" s="121">
        <v>948</v>
      </c>
      <c r="V5" s="121">
        <v>935</v>
      </c>
      <c r="W5" s="121">
        <v>989</v>
      </c>
      <c r="X5" s="121">
        <v>964</v>
      </c>
      <c r="Y5" s="121">
        <v>1035</v>
      </c>
      <c r="Z5" s="121">
        <v>1195</v>
      </c>
      <c r="AB5" s="122" t="str">
        <f>TEXT(Z5,"###,###")</f>
        <v>1,195</v>
      </c>
      <c r="AD5" s="123">
        <f t="shared" ref="AD5:AD9" si="1">Z5/Y5-1</f>
        <v>0.15458937198067635</v>
      </c>
      <c r="AF5" s="123">
        <f t="shared" si="0"/>
        <v>0.2863293864370291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716</v>
      </c>
      <c r="U6" s="121">
        <v>792</v>
      </c>
      <c r="V6" s="121">
        <v>820</v>
      </c>
      <c r="W6" s="121">
        <v>824</v>
      </c>
      <c r="X6" s="121">
        <v>869</v>
      </c>
      <c r="Y6" s="121">
        <v>932</v>
      </c>
      <c r="Z6" s="121">
        <v>978</v>
      </c>
      <c r="AB6" s="122" t="str">
        <f>TEXT(Z6,"###,###")</f>
        <v>978</v>
      </c>
      <c r="AD6" s="123">
        <f t="shared" si="1"/>
        <v>4.9356223175965663E-2</v>
      </c>
      <c r="AF6" s="123">
        <f t="shared" si="0"/>
        <v>0.36592178770949713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1033</v>
      </c>
      <c r="U7" s="121">
        <v>1070</v>
      </c>
      <c r="V7" s="121">
        <v>1070</v>
      </c>
      <c r="W7" s="121">
        <v>1115</v>
      </c>
      <c r="X7" s="121">
        <v>1124</v>
      </c>
      <c r="Y7" s="121">
        <v>1213</v>
      </c>
      <c r="Z7" s="121">
        <v>1297</v>
      </c>
      <c r="AB7" s="122" t="str">
        <f>TEXT(Z7,"###,###")</f>
        <v>1,297</v>
      </c>
      <c r="AD7" s="123">
        <f t="shared" si="1"/>
        <v>6.9249793899422984E-2</v>
      </c>
      <c r="AF7" s="123">
        <f t="shared" si="0"/>
        <v>0.2555663117134559</v>
      </c>
    </row>
    <row r="8" spans="1:32" ht="17.25" customHeight="1" x14ac:dyDescent="0.25">
      <c r="A8" s="44" t="s">
        <v>13</v>
      </c>
      <c r="B8" s="45"/>
      <c r="C8" s="46"/>
      <c r="D8" s="47" t="str">
        <f>AB4</f>
        <v>2,172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1,297</v>
      </c>
      <c r="P8" s="48"/>
      <c r="S8" s="120" t="s">
        <v>88</v>
      </c>
      <c r="T8" s="121">
        <v>20266</v>
      </c>
      <c r="U8" s="121">
        <v>20189.61</v>
      </c>
      <c r="V8" s="121">
        <v>19586</v>
      </c>
      <c r="W8" s="121">
        <v>18885.8</v>
      </c>
      <c r="X8" s="121">
        <v>18702.169999999998</v>
      </c>
      <c r="Y8" s="121">
        <v>21747.34</v>
      </c>
      <c r="Z8" s="121">
        <v>20292.150000000001</v>
      </c>
      <c r="AB8" s="122" t="str">
        <f>TEXT(Z8,"$###,###")</f>
        <v>$20,292</v>
      </c>
      <c r="AD8" s="123">
        <f t="shared" si="1"/>
        <v>-6.6913470796888253E-2</v>
      </c>
      <c r="AF8" s="123">
        <f t="shared" si="0"/>
        <v>1.290338497976995E-3</v>
      </c>
    </row>
    <row r="9" spans="1:32" x14ac:dyDescent="0.25">
      <c r="A9" s="52" t="s">
        <v>15</v>
      </c>
      <c r="B9" s="53"/>
      <c r="C9" s="54"/>
      <c r="D9" s="55">
        <f>AD104</f>
        <v>62.615101289134437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53.430994602929836</v>
      </c>
      <c r="P9" s="56" t="s">
        <v>89</v>
      </c>
      <c r="S9" s="120" t="s">
        <v>7</v>
      </c>
      <c r="T9" s="121">
        <v>40553395</v>
      </c>
      <c r="U9" s="121">
        <v>39726937</v>
      </c>
      <c r="V9" s="121">
        <v>42635049</v>
      </c>
      <c r="W9" s="121">
        <v>48518886</v>
      </c>
      <c r="X9" s="121">
        <v>52498911</v>
      </c>
      <c r="Y9" s="121">
        <v>58791536</v>
      </c>
      <c r="Z9" s="121">
        <v>66717596</v>
      </c>
      <c r="AB9" s="122" t="str">
        <f>TEXT(Z9/1000000,"$#,###.0")&amp;" mil"</f>
        <v>$66.7 mil</v>
      </c>
      <c r="AD9" s="123">
        <f t="shared" si="1"/>
        <v>0.13481634499224504</v>
      </c>
      <c r="AF9" s="123">
        <f t="shared" si="0"/>
        <v>0.64517905344299775</v>
      </c>
    </row>
    <row r="10" spans="1:32" x14ac:dyDescent="0.25">
      <c r="A10" s="52" t="s">
        <v>18</v>
      </c>
      <c r="B10" s="53"/>
      <c r="C10" s="54"/>
      <c r="D10" s="55">
        <f>AD105</f>
        <v>11.141804788213628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46.106399383191984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78.56592135697764</v>
      </c>
      <c r="P11" s="56" t="s">
        <v>89</v>
      </c>
      <c r="S11" s="120" t="s">
        <v>30</v>
      </c>
      <c r="T11" s="125">
        <v>1316</v>
      </c>
      <c r="U11" s="125">
        <v>1385</v>
      </c>
      <c r="V11" s="125">
        <v>1388</v>
      </c>
      <c r="W11" s="125">
        <v>1440</v>
      </c>
      <c r="X11" s="125">
        <v>1453</v>
      </c>
      <c r="Y11" s="125">
        <v>1574</v>
      </c>
      <c r="Z11" s="125">
        <v>1741</v>
      </c>
    </row>
    <row r="12" spans="1:32" ht="28.5" customHeight="1" x14ac:dyDescent="0.25">
      <c r="A12" s="52" t="s">
        <v>20</v>
      </c>
      <c r="B12" s="54"/>
      <c r="C12" s="54"/>
      <c r="D12" s="55">
        <f>AD108</f>
        <v>19.843462246777165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33.230531996915957</v>
      </c>
      <c r="P12" s="56" t="s">
        <v>89</v>
      </c>
      <c r="S12" s="120" t="s">
        <v>31</v>
      </c>
      <c r="T12" s="125">
        <v>326</v>
      </c>
      <c r="U12" s="125">
        <v>353</v>
      </c>
      <c r="V12" s="125">
        <v>364</v>
      </c>
      <c r="W12" s="125">
        <v>368</v>
      </c>
      <c r="X12" s="125">
        <v>373</v>
      </c>
      <c r="Y12" s="125">
        <v>393</v>
      </c>
      <c r="Z12" s="125">
        <v>436</v>
      </c>
    </row>
    <row r="13" spans="1:32" ht="15" customHeight="1" x14ac:dyDescent="0.25">
      <c r="A13" s="52" t="s">
        <v>21</v>
      </c>
      <c r="B13" s="54"/>
      <c r="C13" s="54"/>
      <c r="D13" s="55">
        <f>AD109</f>
        <v>21.731123388581953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46.3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14.963167587476981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16.988950276243095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554</v>
      </c>
      <c r="Z15" s="125">
        <v>689</v>
      </c>
      <c r="AB15" s="129">
        <f t="shared" ref="AB15:AB34" si="2">IF(Z15="np",0,Z15/$Z$34)</f>
        <v>0.31649058337161229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0</v>
      </c>
      <c r="Z16" s="125">
        <v>0</v>
      </c>
      <c r="AB16" s="129">
        <f t="shared" si="2"/>
        <v>0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72</v>
      </c>
      <c r="Z17" s="125">
        <v>85</v>
      </c>
      <c r="AB17" s="129">
        <f t="shared" si="2"/>
        <v>3.9044556729444187E-2</v>
      </c>
    </row>
    <row r="18" spans="1:28" x14ac:dyDescent="0.25">
      <c r="A18" s="82" t="str">
        <f>$S$1&amp;" ("&amp;$T$2&amp;" to "&amp;$Z$2&amp;")"</f>
        <v>Kingston (2011-12 to 2017-18)</v>
      </c>
      <c r="B18" s="82"/>
      <c r="C18" s="82"/>
      <c r="D18" s="82"/>
      <c r="E18" s="82"/>
      <c r="F18" s="82"/>
      <c r="G18" s="82" t="str">
        <f>$S$1&amp;" ("&amp;$T$2&amp;" to "&amp;$Z$2&amp;")"</f>
        <v>Kingston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0</v>
      </c>
      <c r="Z18" s="125">
        <v>0</v>
      </c>
      <c r="AB18" s="129">
        <f t="shared" si="2"/>
        <v>0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81</v>
      </c>
      <c r="Z19" s="125">
        <v>109</v>
      </c>
      <c r="AB19" s="129">
        <f t="shared" si="2"/>
        <v>5.0068902158934316E-2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60</v>
      </c>
      <c r="Z20" s="125">
        <v>68</v>
      </c>
      <c r="AB20" s="129">
        <f t="shared" si="2"/>
        <v>3.123564538355535E-2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138</v>
      </c>
      <c r="Z21" s="125">
        <v>128</v>
      </c>
      <c r="AB21" s="129">
        <f t="shared" si="2"/>
        <v>5.8796508957280662E-2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151</v>
      </c>
      <c r="Z22" s="125">
        <v>167</v>
      </c>
      <c r="AB22" s="129">
        <f t="shared" si="2"/>
        <v>7.6711070280202118E-2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48</v>
      </c>
      <c r="Z23" s="125">
        <v>73</v>
      </c>
      <c r="AB23" s="129">
        <f t="shared" si="2"/>
        <v>3.3532384014699129E-2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4</v>
      </c>
      <c r="Z24" s="125">
        <v>0</v>
      </c>
      <c r="AB24" s="129">
        <f t="shared" si="2"/>
        <v>0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30</v>
      </c>
      <c r="Z25" s="125">
        <v>39</v>
      </c>
      <c r="AB25" s="129">
        <f t="shared" si="2"/>
        <v>1.7914561322921452E-2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11</v>
      </c>
      <c r="Z26" s="125">
        <v>14</v>
      </c>
      <c r="AB26" s="129">
        <f t="shared" si="2"/>
        <v>6.4308681672025723E-3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30</v>
      </c>
      <c r="Z27" s="125">
        <v>36</v>
      </c>
      <c r="AB27" s="129">
        <f t="shared" si="2"/>
        <v>1.6536518144235186E-2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37</v>
      </c>
      <c r="Z28" s="125">
        <v>51</v>
      </c>
      <c r="AB28" s="129">
        <f t="shared" si="2"/>
        <v>2.3426734037666513E-2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57</v>
      </c>
      <c r="Z29" s="125">
        <v>74</v>
      </c>
      <c r="AB29" s="129">
        <f t="shared" si="2"/>
        <v>3.3991731740927886E-2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83</v>
      </c>
      <c r="Z30" s="125">
        <v>89</v>
      </c>
      <c r="AB30" s="129">
        <f t="shared" si="2"/>
        <v>4.0881947634359213E-2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140</v>
      </c>
      <c r="Z31" s="125">
        <v>145</v>
      </c>
      <c r="AB31" s="129">
        <f t="shared" si="2"/>
        <v>6.6605420303169502E-2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3</v>
      </c>
      <c r="Z32" s="125">
        <v>9</v>
      </c>
      <c r="AB32" s="129">
        <f t="shared" si="2"/>
        <v>4.1341295360587966E-3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51</v>
      </c>
      <c r="Z33" s="125">
        <v>64</v>
      </c>
      <c r="AB33" s="129">
        <f t="shared" si="2"/>
        <v>2.9398254478640331E-2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1967</v>
      </c>
      <c r="Z34" s="132">
        <v>2177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5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24</v>
      </c>
      <c r="Y45" s="125">
        <v>16</v>
      </c>
      <c r="Z45" s="125">
        <v>26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47</v>
      </c>
      <c r="Y46" s="125">
        <v>69</v>
      </c>
      <c r="Z46" s="125">
        <v>53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78</v>
      </c>
      <c r="Y47" s="125">
        <v>83</v>
      </c>
      <c r="Z47" s="125">
        <v>91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126</v>
      </c>
      <c r="Y48" s="125">
        <v>124</v>
      </c>
      <c r="Z48" s="125">
        <v>130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Kingston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97</v>
      </c>
      <c r="Y49" s="125">
        <v>105</v>
      </c>
      <c r="Z49" s="125">
        <v>83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72</v>
      </c>
      <c r="Y50" s="125">
        <v>89</v>
      </c>
      <c r="Z50" s="125">
        <v>75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91</v>
      </c>
      <c r="Y51" s="125">
        <v>88</v>
      </c>
      <c r="Z51" s="125">
        <v>97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74</v>
      </c>
      <c r="Y52" s="125">
        <v>67</v>
      </c>
      <c r="Z52" s="125">
        <v>90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76</v>
      </c>
      <c r="Y53" s="125">
        <v>63</v>
      </c>
      <c r="Z53" s="125">
        <v>73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88</v>
      </c>
      <c r="Y54" s="125">
        <v>109</v>
      </c>
      <c r="Z54" s="125">
        <v>99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84</v>
      </c>
      <c r="Y55" s="125">
        <v>97</v>
      </c>
      <c r="Z55" s="125">
        <v>106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50</v>
      </c>
      <c r="Y56" s="125">
        <v>56</v>
      </c>
      <c r="Z56" s="125">
        <v>66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28</v>
      </c>
      <c r="Y57" s="125">
        <v>34</v>
      </c>
      <c r="Z57" s="125">
        <v>34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12</v>
      </c>
      <c r="Y58" s="125">
        <v>12</v>
      </c>
      <c r="Z58" s="125">
        <v>14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7</v>
      </c>
      <c r="Y59" s="125">
        <v>16</v>
      </c>
      <c r="Z59" s="125">
        <v>15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1</v>
      </c>
      <c r="Y60" s="125">
        <v>7</v>
      </c>
      <c r="Z60" s="125">
        <v>6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964</v>
      </c>
      <c r="Y61" s="125">
        <v>1035</v>
      </c>
      <c r="Z61" s="125">
        <v>1194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Kingston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30</v>
      </c>
      <c r="Y64" s="125">
        <v>21</v>
      </c>
      <c r="Z64" s="125">
        <v>19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48</v>
      </c>
      <c r="Y65" s="125">
        <v>53</v>
      </c>
      <c r="Z65" s="125">
        <v>68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83</v>
      </c>
      <c r="Y66" s="125">
        <v>93</v>
      </c>
      <c r="Z66" s="125">
        <v>60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94</v>
      </c>
      <c r="Y67" s="125">
        <v>115</v>
      </c>
      <c r="Z67" s="125">
        <v>116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63</v>
      </c>
      <c r="Y68" s="125">
        <v>66</v>
      </c>
      <c r="Z68" s="125">
        <v>64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54</v>
      </c>
      <c r="Y69" s="125">
        <v>65</v>
      </c>
      <c r="Z69" s="125">
        <v>64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80</v>
      </c>
      <c r="Y70" s="125">
        <v>71</v>
      </c>
      <c r="Z70" s="125">
        <v>82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73</v>
      </c>
      <c r="Y71" s="125">
        <v>80</v>
      </c>
      <c r="Z71" s="125">
        <v>87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96</v>
      </c>
      <c r="Y72" s="125">
        <v>82</v>
      </c>
      <c r="Z72" s="125">
        <v>90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92</v>
      </c>
      <c r="Y73" s="125">
        <v>104</v>
      </c>
      <c r="Z73" s="125">
        <v>95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69</v>
      </c>
      <c r="Y74" s="125">
        <v>92</v>
      </c>
      <c r="Z74" s="125">
        <v>83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44</v>
      </c>
      <c r="Y75" s="125">
        <v>47</v>
      </c>
      <c r="Z75" s="125">
        <v>67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18</v>
      </c>
      <c r="Y76" s="125">
        <v>23</v>
      </c>
      <c r="Z76" s="125">
        <v>29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10</v>
      </c>
      <c r="Y77" s="125">
        <v>10</v>
      </c>
      <c r="Z77" s="125">
        <v>8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4</v>
      </c>
      <c r="Y78" s="125">
        <v>3</v>
      </c>
      <c r="Z78" s="125">
        <v>6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6</v>
      </c>
      <c r="Z79" s="125">
        <v>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865</v>
      </c>
      <c r="Y80" s="125">
        <v>932</v>
      </c>
      <c r="Z80" s="125">
        <v>977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Kingston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47</v>
      </c>
      <c r="Y83" s="125">
        <v>51</v>
      </c>
      <c r="Z83" s="125">
        <v>68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24</v>
      </c>
      <c r="Y84" s="125">
        <v>25</v>
      </c>
      <c r="Z84" s="125">
        <v>29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2,172</v>
      </c>
      <c r="D85" s="96">
        <f t="shared" ref="D85:D90" si="4">AD4</f>
        <v>0.10421962379257743</v>
      </c>
      <c r="E85" s="97">
        <f t="shared" ref="E85:E90" si="5">AD4</f>
        <v>0.10421962379257743</v>
      </c>
      <c r="F85" s="96">
        <f t="shared" ref="F85:F90" si="6">AF4</f>
        <v>0.32519829164124459</v>
      </c>
      <c r="G85" s="97">
        <f t="shared" ref="G85:G90" si="7">AF4</f>
        <v>0.32519829164124459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88</v>
      </c>
      <c r="Y85" s="125">
        <v>93</v>
      </c>
      <c r="Z85" s="125">
        <v>103</v>
      </c>
    </row>
    <row r="86" spans="1:32" ht="15" customHeight="1" x14ac:dyDescent="0.25">
      <c r="A86" s="98" t="s">
        <v>4</v>
      </c>
      <c r="B86" s="95"/>
      <c r="C86" s="109" t="str">
        <f t="shared" si="3"/>
        <v>1,195</v>
      </c>
      <c r="D86" s="96">
        <f t="shared" si="4"/>
        <v>0.15458937198067635</v>
      </c>
      <c r="E86" s="97">
        <f t="shared" si="5"/>
        <v>0.15458937198067635</v>
      </c>
      <c r="F86" s="96">
        <f t="shared" si="6"/>
        <v>0.2863293864370291</v>
      </c>
      <c r="G86" s="97">
        <f t="shared" si="7"/>
        <v>0.2863293864370291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14</v>
      </c>
      <c r="Y86" s="125">
        <v>12</v>
      </c>
      <c r="Z86" s="125">
        <v>11</v>
      </c>
    </row>
    <row r="87" spans="1:32" ht="15" customHeight="1" x14ac:dyDescent="0.25">
      <c r="A87" s="98" t="s">
        <v>5</v>
      </c>
      <c r="B87" s="95"/>
      <c r="C87" s="109" t="str">
        <f t="shared" si="3"/>
        <v>978</v>
      </c>
      <c r="D87" s="96">
        <f t="shared" si="4"/>
        <v>4.9356223175965663E-2</v>
      </c>
      <c r="E87" s="97">
        <f t="shared" si="5"/>
        <v>4.9356223175965663E-2</v>
      </c>
      <c r="F87" s="96">
        <f t="shared" si="6"/>
        <v>0.36592178770949713</v>
      </c>
      <c r="G87" s="97">
        <f t="shared" si="7"/>
        <v>0.36592178770949713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6</v>
      </c>
      <c r="Y87" s="125">
        <v>4</v>
      </c>
      <c r="Z87" s="125">
        <v>4</v>
      </c>
    </row>
    <row r="88" spans="1:32" ht="15" customHeight="1" x14ac:dyDescent="0.25">
      <c r="A88" s="95" t="s">
        <v>6</v>
      </c>
      <c r="B88" s="95"/>
      <c r="C88" s="109" t="str">
        <f t="shared" si="3"/>
        <v>1,297</v>
      </c>
      <c r="D88" s="96">
        <f t="shared" si="4"/>
        <v>6.9249793899422984E-2</v>
      </c>
      <c r="E88" s="97">
        <f t="shared" si="5"/>
        <v>6.9249793899422984E-2</v>
      </c>
      <c r="F88" s="96">
        <f t="shared" si="6"/>
        <v>0.2555663117134559</v>
      </c>
      <c r="G88" s="97">
        <f t="shared" si="7"/>
        <v>0.2555663117134559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15</v>
      </c>
      <c r="Y88" s="125">
        <v>25</v>
      </c>
      <c r="Z88" s="125">
        <v>31</v>
      </c>
    </row>
    <row r="89" spans="1:32" ht="15" customHeight="1" x14ac:dyDescent="0.25">
      <c r="A89" s="95" t="s">
        <v>104</v>
      </c>
      <c r="B89" s="95"/>
      <c r="C89" s="146" t="str">
        <f t="shared" si="3"/>
        <v>$20,292</v>
      </c>
      <c r="D89" s="96">
        <f t="shared" si="4"/>
        <v>-6.6913470796888253E-2</v>
      </c>
      <c r="E89" s="97">
        <f t="shared" si="5"/>
        <v>-6.6913470796888253E-2</v>
      </c>
      <c r="F89" s="96">
        <f t="shared" si="6"/>
        <v>1.290338497976995E-3</v>
      </c>
      <c r="G89" s="97">
        <f t="shared" si="7"/>
        <v>1.290338497976995E-3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47</v>
      </c>
      <c r="Y89" s="125">
        <v>51</v>
      </c>
      <c r="Z89" s="125">
        <v>52</v>
      </c>
    </row>
    <row r="90" spans="1:32" ht="15" customHeight="1" x14ac:dyDescent="0.25">
      <c r="A90" s="95" t="s">
        <v>7</v>
      </c>
      <c r="B90" s="95"/>
      <c r="C90" s="109" t="str">
        <f t="shared" si="3"/>
        <v>$66.7 mil</v>
      </c>
      <c r="D90" s="96">
        <f t="shared" si="4"/>
        <v>0.13481634499224504</v>
      </c>
      <c r="E90" s="97">
        <f t="shared" si="5"/>
        <v>0.13481634499224504</v>
      </c>
      <c r="F90" s="96">
        <f t="shared" si="6"/>
        <v>0.64517905344299775</v>
      </c>
      <c r="G90" s="97">
        <f t="shared" si="7"/>
        <v>0.64517905344299775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144</v>
      </c>
      <c r="Y90" s="125">
        <v>147</v>
      </c>
      <c r="Z90" s="125">
        <v>131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577</v>
      </c>
      <c r="Y91" s="125">
        <v>631</v>
      </c>
      <c r="Z91" s="125">
        <v>692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21</v>
      </c>
      <c r="Y93" s="125">
        <v>26</v>
      </c>
      <c r="Z93" s="125">
        <v>27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62</v>
      </c>
      <c r="Y94" s="125">
        <v>75</v>
      </c>
      <c r="Z94" s="125">
        <v>78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22</v>
      </c>
      <c r="Y95" s="125">
        <v>26</v>
      </c>
      <c r="Z95" s="125">
        <v>25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87</v>
      </c>
      <c r="Y96" s="125">
        <v>85</v>
      </c>
      <c r="Z96" s="125">
        <v>92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54</v>
      </c>
      <c r="Y97" s="125">
        <v>58</v>
      </c>
      <c r="Z97" s="125">
        <v>64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69</v>
      </c>
      <c r="Y98" s="125">
        <v>67</v>
      </c>
      <c r="Z98" s="125">
        <v>68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0</v>
      </c>
      <c r="Y99" s="125">
        <v>5</v>
      </c>
      <c r="Z99" s="125">
        <v>4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68</v>
      </c>
      <c r="Y100" s="125">
        <v>71</v>
      </c>
      <c r="Z100" s="125">
        <v>74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550</v>
      </c>
      <c r="Y101" s="125">
        <v>582</v>
      </c>
      <c r="Z101" s="125">
        <v>598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1193</v>
      </c>
      <c r="Y104" s="125">
        <v>1331</v>
      </c>
      <c r="Z104" s="125">
        <v>1360</v>
      </c>
      <c r="AB104" s="122" t="str">
        <f>TEXT(Z104,"###,###")</f>
        <v>1,360</v>
      </c>
      <c r="AD104" s="143">
        <f>Z104/($Z$4)*100</f>
        <v>62.615101289134437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210</v>
      </c>
      <c r="Y105" s="125">
        <v>221</v>
      </c>
      <c r="Z105" s="125">
        <v>242</v>
      </c>
      <c r="AB105" s="122" t="str">
        <f>TEXT(Z105,"###,###")</f>
        <v>242</v>
      </c>
      <c r="AD105" s="143">
        <f>Z105/($Z$4)*100</f>
        <v>11.141804788213628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1403</v>
      </c>
      <c r="Y106" s="132">
        <v>1552</v>
      </c>
      <c r="Z106" s="132">
        <v>1602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350</v>
      </c>
      <c r="Y108" s="125">
        <v>385</v>
      </c>
      <c r="Z108" s="125">
        <v>431</v>
      </c>
      <c r="AB108" s="122" t="str">
        <f>TEXT(Z108,"###,###")</f>
        <v>431</v>
      </c>
      <c r="AD108" s="143">
        <f>Z108/($Z$4)*100</f>
        <v>19.843462246777165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411</v>
      </c>
      <c r="Y109" s="125">
        <v>459</v>
      </c>
      <c r="Z109" s="125">
        <v>472</v>
      </c>
      <c r="AB109" s="122" t="str">
        <f>TEXT(Z109,"###,###")</f>
        <v>472</v>
      </c>
      <c r="AD109" s="143">
        <f>Z109/($Z$4)*100</f>
        <v>21.731123388581953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281</v>
      </c>
      <c r="Y110" s="125">
        <v>323</v>
      </c>
      <c r="Z110" s="125">
        <v>325</v>
      </c>
      <c r="AB110" s="122" t="str">
        <f>TEXT(Z110,"###,###")</f>
        <v>325</v>
      </c>
      <c r="AD110" s="143">
        <f>Z110/($Z$4)*100</f>
        <v>14.963167587476981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364</v>
      </c>
      <c r="Y111" s="125">
        <v>385</v>
      </c>
      <c r="Z111" s="125">
        <v>369</v>
      </c>
      <c r="AB111" s="122" t="str">
        <f>TEXT(Z111,"###,###")</f>
        <v>369</v>
      </c>
      <c r="AD111" s="143">
        <f>Z111/($Z$4)*100</f>
        <v>16.988950276243095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1829</v>
      </c>
      <c r="Y112" s="125">
        <v>1967</v>
      </c>
      <c r="Z112" s="125">
        <v>2172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44.9</v>
      </c>
      <c r="U118" s="144">
        <v>46.71</v>
      </c>
      <c r="V118" s="144">
        <v>46.22</v>
      </c>
      <c r="W118" s="144">
        <v>42.37</v>
      </c>
      <c r="X118" s="144">
        <v>42.54</v>
      </c>
      <c r="Y118" s="144">
        <v>45.92</v>
      </c>
      <c r="Z118" s="144">
        <v>46.34</v>
      </c>
      <c r="AB118" s="122" t="str">
        <f>TEXT(Z118,"##.0")</f>
        <v>46.3</v>
      </c>
    </row>
    <row r="120" spans="19:32" x14ac:dyDescent="0.25">
      <c r="S120" s="115" t="s">
        <v>106</v>
      </c>
      <c r="T120" s="125">
        <v>706</v>
      </c>
      <c r="U120" s="125">
        <v>715</v>
      </c>
      <c r="V120" s="125">
        <v>714</v>
      </c>
      <c r="W120" s="125">
        <v>746</v>
      </c>
      <c r="X120" s="125">
        <v>751</v>
      </c>
      <c r="Y120" s="125">
        <v>820</v>
      </c>
      <c r="Z120" s="125">
        <v>864</v>
      </c>
      <c r="AB120" s="122" t="str">
        <f>TEXT(Z120,"###,###")</f>
        <v>864</v>
      </c>
    </row>
    <row r="121" spans="19:32" x14ac:dyDescent="0.25">
      <c r="S121" s="115" t="s">
        <v>107</v>
      </c>
      <c r="T121" s="125">
        <v>190</v>
      </c>
      <c r="U121" s="125">
        <v>201</v>
      </c>
      <c r="V121" s="125">
        <v>205</v>
      </c>
      <c r="W121" s="125">
        <v>220</v>
      </c>
      <c r="X121" s="125">
        <v>220</v>
      </c>
      <c r="Y121" s="125">
        <v>238</v>
      </c>
      <c r="Z121" s="125">
        <v>276</v>
      </c>
      <c r="AB121" s="122" t="str">
        <f>TEXT(Z121,"###,###")</f>
        <v>276</v>
      </c>
    </row>
    <row r="122" spans="19:32" x14ac:dyDescent="0.25">
      <c r="S122" s="115" t="s">
        <v>108</v>
      </c>
      <c r="T122" s="125">
        <v>136</v>
      </c>
      <c r="U122" s="125">
        <v>156</v>
      </c>
      <c r="V122" s="125">
        <v>155</v>
      </c>
      <c r="W122" s="125">
        <v>148</v>
      </c>
      <c r="X122" s="125">
        <v>159</v>
      </c>
      <c r="Y122" s="125">
        <v>155</v>
      </c>
      <c r="Z122" s="125">
        <v>155</v>
      </c>
      <c r="AB122" s="122" t="str">
        <f>TEXT(Z122,"###,###")</f>
        <v>155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842</v>
      </c>
      <c r="U124" s="125">
        <v>871</v>
      </c>
      <c r="V124" s="125">
        <v>869</v>
      </c>
      <c r="W124" s="125">
        <v>894</v>
      </c>
      <c r="X124" s="125">
        <v>910</v>
      </c>
      <c r="Y124" s="125">
        <v>975</v>
      </c>
      <c r="Z124" s="125">
        <v>1019</v>
      </c>
      <c r="AB124" s="122" t="str">
        <f>TEXT(Z124,"###,###")</f>
        <v>1,019</v>
      </c>
      <c r="AD124" s="139">
        <f>Z124/$Z$7*100</f>
        <v>78.56592135697764</v>
      </c>
    </row>
    <row r="125" spans="19:32" x14ac:dyDescent="0.25">
      <c r="S125" s="115" t="s">
        <v>110</v>
      </c>
      <c r="T125" s="125">
        <v>326</v>
      </c>
      <c r="U125" s="125">
        <v>357</v>
      </c>
      <c r="V125" s="125">
        <v>360</v>
      </c>
      <c r="W125" s="125">
        <v>368</v>
      </c>
      <c r="X125" s="125">
        <v>379</v>
      </c>
      <c r="Y125" s="125">
        <v>393</v>
      </c>
      <c r="Z125" s="125">
        <v>431</v>
      </c>
      <c r="AB125" s="122" t="str">
        <f>TEXT(Z125,"###,###")</f>
        <v>431</v>
      </c>
      <c r="AD125" s="139">
        <f>Z125/$Z$7*100</f>
        <v>33.230531996915957</v>
      </c>
    </row>
    <row r="127" spans="19:32" x14ac:dyDescent="0.25">
      <c r="S127" s="115" t="s">
        <v>111</v>
      </c>
      <c r="T127" s="125">
        <v>553</v>
      </c>
      <c r="U127" s="125">
        <v>576</v>
      </c>
      <c r="V127" s="125">
        <v>567</v>
      </c>
      <c r="W127" s="125">
        <v>592</v>
      </c>
      <c r="X127" s="125">
        <v>580</v>
      </c>
      <c r="Y127" s="125">
        <v>631</v>
      </c>
      <c r="Z127" s="125">
        <v>693</v>
      </c>
      <c r="AB127" s="122" t="str">
        <f>TEXT(Z127,"###,###")</f>
        <v>693</v>
      </c>
      <c r="AD127" s="139">
        <f>Z127/$Z$7*100</f>
        <v>53.430994602929836</v>
      </c>
    </row>
    <row r="128" spans="19:32" x14ac:dyDescent="0.25">
      <c r="S128" s="115" t="s">
        <v>112</v>
      </c>
      <c r="T128" s="125">
        <v>478</v>
      </c>
      <c r="U128" s="125">
        <v>501</v>
      </c>
      <c r="V128" s="125">
        <v>503</v>
      </c>
      <c r="W128" s="125">
        <v>526</v>
      </c>
      <c r="X128" s="125">
        <v>544</v>
      </c>
      <c r="Y128" s="125">
        <v>582</v>
      </c>
      <c r="Z128" s="125">
        <v>598</v>
      </c>
      <c r="AB128" s="122" t="str">
        <f>TEXT(Z128,"###,###")</f>
        <v>598</v>
      </c>
      <c r="AD128" s="139">
        <f>Z128/$Z$7*100</f>
        <v>46.106399383191984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45" id="{ADFF8B1D-6A74-47CC-A4A9-85EC0F3F22C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448" id="{866C28E4-DCD8-4FC5-9A42-7E96144FDB7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451" id="{DB04A1C3-ED00-49F3-80E9-599994BA4BB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54" id="{1D3BC96D-93E4-4C74-BB33-41A8B15ED0F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9A4C73-DE34-496D-8329-E038E66885D0}">
  <sheetPr codeName="Sheet92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Light</v>
      </c>
      <c r="T1" s="113"/>
      <c r="U1" s="113"/>
      <c r="V1" s="113"/>
      <c r="W1" s="113"/>
      <c r="X1" s="113"/>
      <c r="Y1" s="114" t="str">
        <f>Y3</f>
        <v>10.28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144</v>
      </c>
      <c r="Y3" s="118" t="s">
        <v>229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10.28 Light,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9536</v>
      </c>
      <c r="U4" s="121">
        <v>9902</v>
      </c>
      <c r="V4" s="121">
        <v>10256</v>
      </c>
      <c r="W4" s="121">
        <v>10375</v>
      </c>
      <c r="X4" s="121">
        <v>10214</v>
      </c>
      <c r="Y4" s="121">
        <v>10909</v>
      </c>
      <c r="Z4" s="121">
        <v>11712</v>
      </c>
      <c r="AB4" s="122" t="str">
        <f>TEXT(Z4,"###,###")</f>
        <v>11,712</v>
      </c>
      <c r="AD4" s="123">
        <f>Z4/Y4-1</f>
        <v>7.3608946741222869E-2</v>
      </c>
      <c r="AF4" s="123">
        <f t="shared" ref="AF4:AF9" si="0">Z4/T4-1</f>
        <v>0.22818791946308714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5024</v>
      </c>
      <c r="U5" s="121">
        <v>5238</v>
      </c>
      <c r="V5" s="121">
        <v>5377</v>
      </c>
      <c r="W5" s="121">
        <v>5426</v>
      </c>
      <c r="X5" s="121">
        <v>5303</v>
      </c>
      <c r="Y5" s="121">
        <v>5673</v>
      </c>
      <c r="Z5" s="121">
        <v>6049</v>
      </c>
      <c r="AB5" s="122" t="str">
        <f>TEXT(Z5,"###,###")</f>
        <v>6,049</v>
      </c>
      <c r="AD5" s="123">
        <f t="shared" ref="AD5:AD9" si="1">Z5/Y5-1</f>
        <v>6.6278864798166692E-2</v>
      </c>
      <c r="AF5" s="123">
        <f t="shared" si="0"/>
        <v>0.20402070063694278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4514</v>
      </c>
      <c r="U6" s="121">
        <v>4664</v>
      </c>
      <c r="V6" s="121">
        <v>4880</v>
      </c>
      <c r="W6" s="121">
        <v>4953</v>
      </c>
      <c r="X6" s="121">
        <v>4912</v>
      </c>
      <c r="Y6" s="121">
        <v>5236</v>
      </c>
      <c r="Z6" s="121">
        <v>5662</v>
      </c>
      <c r="AB6" s="122" t="str">
        <f>TEXT(Z6,"###,###")</f>
        <v>5,662</v>
      </c>
      <c r="AD6" s="123">
        <f t="shared" si="1"/>
        <v>8.1359816653934214E-2</v>
      </c>
      <c r="AF6" s="123">
        <f t="shared" si="0"/>
        <v>0.25431989366415597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6920</v>
      </c>
      <c r="U7" s="121">
        <v>7180</v>
      </c>
      <c r="V7" s="121">
        <v>7422</v>
      </c>
      <c r="W7" s="121">
        <v>7520</v>
      </c>
      <c r="X7" s="121">
        <v>7538</v>
      </c>
      <c r="Y7" s="121">
        <v>7956</v>
      </c>
      <c r="Z7" s="121">
        <v>8547</v>
      </c>
      <c r="AB7" s="122" t="str">
        <f>TEXT(Z7,"###,###")</f>
        <v>8,547</v>
      </c>
      <c r="AD7" s="123">
        <f t="shared" si="1"/>
        <v>7.4283559577677183E-2</v>
      </c>
      <c r="AF7" s="123">
        <f t="shared" si="0"/>
        <v>0.2351156069364162</v>
      </c>
    </row>
    <row r="8" spans="1:32" ht="17.25" customHeight="1" x14ac:dyDescent="0.25">
      <c r="A8" s="44" t="s">
        <v>13</v>
      </c>
      <c r="B8" s="45"/>
      <c r="C8" s="46"/>
      <c r="D8" s="47" t="str">
        <f>AB4</f>
        <v>11,712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8,547</v>
      </c>
      <c r="P8" s="48"/>
      <c r="S8" s="120" t="s">
        <v>88</v>
      </c>
      <c r="T8" s="121">
        <v>38267</v>
      </c>
      <c r="U8" s="121">
        <v>40344</v>
      </c>
      <c r="V8" s="121">
        <v>38934.86</v>
      </c>
      <c r="W8" s="121">
        <v>42088.55</v>
      </c>
      <c r="X8" s="121">
        <v>43768.5</v>
      </c>
      <c r="Y8" s="121">
        <v>44418.26</v>
      </c>
      <c r="Z8" s="121">
        <v>44892</v>
      </c>
      <c r="AB8" s="122" t="str">
        <f>TEXT(Z8,"$###,###")</f>
        <v>$44,892</v>
      </c>
      <c r="AD8" s="123">
        <f t="shared" si="1"/>
        <v>1.0665433540170133E-2</v>
      </c>
      <c r="AF8" s="123">
        <f t="shared" si="0"/>
        <v>0.17312566963702403</v>
      </c>
    </row>
    <row r="9" spans="1:32" x14ac:dyDescent="0.25">
      <c r="A9" s="52" t="s">
        <v>15</v>
      </c>
      <c r="B9" s="53"/>
      <c r="C9" s="54"/>
      <c r="D9" s="55">
        <f>AD104</f>
        <v>71.550546448087431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52.638352638352636</v>
      </c>
      <c r="P9" s="56" t="s">
        <v>89</v>
      </c>
      <c r="S9" s="120" t="s">
        <v>7</v>
      </c>
      <c r="T9" s="121">
        <v>329454344</v>
      </c>
      <c r="U9" s="121">
        <v>343978026</v>
      </c>
      <c r="V9" s="121">
        <v>373154740</v>
      </c>
      <c r="W9" s="121">
        <v>382359595</v>
      </c>
      <c r="X9" s="121">
        <v>396501765</v>
      </c>
      <c r="Y9" s="121">
        <v>429596155</v>
      </c>
      <c r="Z9" s="121">
        <v>463424226</v>
      </c>
      <c r="AB9" s="122" t="str">
        <f>TEXT(Z9/1000000,"$#,###.0")&amp;" mil"</f>
        <v>$463.4 mil</v>
      </c>
      <c r="AD9" s="123">
        <f t="shared" si="1"/>
        <v>7.8743886802245644E-2</v>
      </c>
      <c r="AF9" s="123">
        <f t="shared" si="0"/>
        <v>0.4066417227146959</v>
      </c>
    </row>
    <row r="10" spans="1:32" x14ac:dyDescent="0.25">
      <c r="A10" s="52" t="s">
        <v>18</v>
      </c>
      <c r="B10" s="53"/>
      <c r="C10" s="54"/>
      <c r="D10" s="55">
        <f>AD105</f>
        <v>15.838456284153004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47.420147420147416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89.060489060489061</v>
      </c>
      <c r="P11" s="56" t="s">
        <v>89</v>
      </c>
      <c r="S11" s="120" t="s">
        <v>30</v>
      </c>
      <c r="T11" s="125">
        <v>8174</v>
      </c>
      <c r="U11" s="125">
        <v>8482</v>
      </c>
      <c r="V11" s="125">
        <v>8859</v>
      </c>
      <c r="W11" s="125">
        <v>8901</v>
      </c>
      <c r="X11" s="125">
        <v>8784</v>
      </c>
      <c r="Y11" s="125">
        <v>9366</v>
      </c>
      <c r="Z11" s="125">
        <v>10024</v>
      </c>
    </row>
    <row r="12" spans="1:32" ht="28.5" customHeight="1" x14ac:dyDescent="0.25">
      <c r="A12" s="52" t="s">
        <v>20</v>
      </c>
      <c r="B12" s="54"/>
      <c r="C12" s="54"/>
      <c r="D12" s="55">
        <f>AD108</f>
        <v>15.65061475409836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19.81981981981982</v>
      </c>
      <c r="P12" s="56" t="s">
        <v>89</v>
      </c>
      <c r="S12" s="120" t="s">
        <v>31</v>
      </c>
      <c r="T12" s="125">
        <v>1364</v>
      </c>
      <c r="U12" s="125">
        <v>1418</v>
      </c>
      <c r="V12" s="125">
        <v>1394</v>
      </c>
      <c r="W12" s="125">
        <v>1474</v>
      </c>
      <c r="X12" s="125">
        <v>1432</v>
      </c>
      <c r="Y12" s="125">
        <v>1543</v>
      </c>
      <c r="Z12" s="125">
        <v>1685</v>
      </c>
    </row>
    <row r="13" spans="1:32" ht="15" customHeight="1" x14ac:dyDescent="0.25">
      <c r="A13" s="52" t="s">
        <v>21</v>
      </c>
      <c r="B13" s="54"/>
      <c r="C13" s="54"/>
      <c r="D13" s="55">
        <f>AD109</f>
        <v>14.89071038251366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42.8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20.602800546448087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36.193647540983612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688</v>
      </c>
      <c r="Z15" s="125">
        <v>713</v>
      </c>
      <c r="AB15" s="129">
        <f t="shared" ref="AB15:AB34" si="2">IF(Z15="np",0,Z15/$Z$34)</f>
        <v>6.087773224043716E-2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87</v>
      </c>
      <c r="Z16" s="125">
        <v>101</v>
      </c>
      <c r="AB16" s="129">
        <f t="shared" si="2"/>
        <v>8.6236338797814199E-3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1236</v>
      </c>
      <c r="Z17" s="125">
        <v>1329</v>
      </c>
      <c r="AB17" s="129">
        <f t="shared" si="2"/>
        <v>0.11347336065573771</v>
      </c>
    </row>
    <row r="18" spans="1:28" x14ac:dyDescent="0.25">
      <c r="A18" s="82" t="str">
        <f>$S$1&amp;" ("&amp;$T$2&amp;" to "&amp;$Z$2&amp;")"</f>
        <v>Light (2011-12 to 2017-18)</v>
      </c>
      <c r="B18" s="82"/>
      <c r="C18" s="82"/>
      <c r="D18" s="82"/>
      <c r="E18" s="82"/>
      <c r="F18" s="82"/>
      <c r="G18" s="82" t="str">
        <f>$S$1&amp;" ("&amp;$T$2&amp;" to "&amp;$Z$2&amp;")"</f>
        <v>Light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56</v>
      </c>
      <c r="Z18" s="125">
        <v>81</v>
      </c>
      <c r="AB18" s="129">
        <f t="shared" si="2"/>
        <v>6.9159836065573769E-3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676</v>
      </c>
      <c r="Z19" s="125">
        <v>800</v>
      </c>
      <c r="AB19" s="129">
        <f t="shared" si="2"/>
        <v>6.8306010928961755E-2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338</v>
      </c>
      <c r="Z20" s="125">
        <v>394</v>
      </c>
      <c r="AB20" s="129">
        <f t="shared" si="2"/>
        <v>3.3640710382513664E-2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971</v>
      </c>
      <c r="Z21" s="125">
        <v>1036</v>
      </c>
      <c r="AB21" s="129">
        <f t="shared" si="2"/>
        <v>8.8456284153005466E-2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599</v>
      </c>
      <c r="Z22" s="125">
        <v>633</v>
      </c>
      <c r="AB22" s="129">
        <f t="shared" si="2"/>
        <v>5.4047131147540985E-2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512</v>
      </c>
      <c r="Z23" s="125">
        <v>557</v>
      </c>
      <c r="AB23" s="129">
        <f t="shared" si="2"/>
        <v>4.7558060109289618E-2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57</v>
      </c>
      <c r="Z24" s="125">
        <v>61</v>
      </c>
      <c r="AB24" s="129">
        <f t="shared" si="2"/>
        <v>5.208333333333333E-3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189</v>
      </c>
      <c r="Z25" s="125">
        <v>205</v>
      </c>
      <c r="AB25" s="129">
        <f t="shared" si="2"/>
        <v>1.7503415300546447E-2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125</v>
      </c>
      <c r="Z26" s="125">
        <v>150</v>
      </c>
      <c r="AB26" s="129">
        <f t="shared" si="2"/>
        <v>1.2807377049180328E-2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421</v>
      </c>
      <c r="Z27" s="125">
        <v>500</v>
      </c>
      <c r="AB27" s="129">
        <f t="shared" si="2"/>
        <v>4.2691256830601092E-2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750</v>
      </c>
      <c r="Z28" s="125">
        <v>861</v>
      </c>
      <c r="AB28" s="129">
        <f t="shared" si="2"/>
        <v>7.3514344262295084E-2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706</v>
      </c>
      <c r="Z29" s="125">
        <v>732</v>
      </c>
      <c r="AB29" s="129">
        <f t="shared" si="2"/>
        <v>6.25E-2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800</v>
      </c>
      <c r="Z30" s="125">
        <v>894</v>
      </c>
      <c r="AB30" s="129">
        <f t="shared" si="2"/>
        <v>7.6331967213114749E-2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1012</v>
      </c>
      <c r="Z31" s="125">
        <v>1128</v>
      </c>
      <c r="AB31" s="129">
        <f t="shared" si="2"/>
        <v>9.6311475409836061E-2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134</v>
      </c>
      <c r="Z32" s="125">
        <v>161</v>
      </c>
      <c r="AB32" s="129">
        <f t="shared" si="2"/>
        <v>1.3746584699453552E-2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327</v>
      </c>
      <c r="Z33" s="125">
        <v>368</v>
      </c>
      <c r="AB33" s="129">
        <f t="shared" si="2"/>
        <v>3.1420765027322405E-2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10909</v>
      </c>
      <c r="Z34" s="132">
        <v>11712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8</v>
      </c>
      <c r="Y44" s="125">
        <v>9</v>
      </c>
      <c r="Z44" s="125">
        <v>13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104</v>
      </c>
      <c r="Y45" s="125">
        <v>121</v>
      </c>
      <c r="Z45" s="125">
        <v>149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375</v>
      </c>
      <c r="Y46" s="125">
        <v>392</v>
      </c>
      <c r="Z46" s="125">
        <v>389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419</v>
      </c>
      <c r="Y47" s="125">
        <v>471</v>
      </c>
      <c r="Z47" s="125">
        <v>527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427</v>
      </c>
      <c r="Y48" s="125">
        <v>471</v>
      </c>
      <c r="Z48" s="125">
        <v>504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Light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472</v>
      </c>
      <c r="Y49" s="125">
        <v>491</v>
      </c>
      <c r="Z49" s="125">
        <v>464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502</v>
      </c>
      <c r="Y50" s="125">
        <v>499</v>
      </c>
      <c r="Z50" s="125">
        <v>526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555</v>
      </c>
      <c r="Y51" s="125">
        <v>604</v>
      </c>
      <c r="Z51" s="125">
        <v>590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633</v>
      </c>
      <c r="Y52" s="125">
        <v>627</v>
      </c>
      <c r="Z52" s="125">
        <v>688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591</v>
      </c>
      <c r="Y53" s="125">
        <v>646</v>
      </c>
      <c r="Z53" s="125">
        <v>627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566</v>
      </c>
      <c r="Y54" s="125">
        <v>595</v>
      </c>
      <c r="Z54" s="125">
        <v>632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388</v>
      </c>
      <c r="Y55" s="125">
        <v>423</v>
      </c>
      <c r="Z55" s="125">
        <v>487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164</v>
      </c>
      <c r="Y56" s="125">
        <v>201</v>
      </c>
      <c r="Z56" s="125">
        <v>235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70</v>
      </c>
      <c r="Y57" s="125">
        <v>80</v>
      </c>
      <c r="Z57" s="125">
        <v>109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19</v>
      </c>
      <c r="Y58" s="125">
        <v>24</v>
      </c>
      <c r="Z58" s="125">
        <v>33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18</v>
      </c>
      <c r="Y59" s="125">
        <v>16</v>
      </c>
      <c r="Z59" s="125">
        <v>17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3</v>
      </c>
      <c r="Z60" s="125">
        <v>5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5303</v>
      </c>
      <c r="Y61" s="125">
        <v>5673</v>
      </c>
      <c r="Z61" s="125">
        <v>6052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14</v>
      </c>
      <c r="Y63" s="125">
        <v>12</v>
      </c>
      <c r="Z63" s="125">
        <v>6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Light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133</v>
      </c>
      <c r="Y64" s="125">
        <v>145</v>
      </c>
      <c r="Z64" s="125">
        <v>160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369</v>
      </c>
      <c r="Y65" s="125">
        <v>407</v>
      </c>
      <c r="Z65" s="125">
        <v>449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429</v>
      </c>
      <c r="Y66" s="125">
        <v>420</v>
      </c>
      <c r="Z66" s="125">
        <v>471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393</v>
      </c>
      <c r="Y67" s="125">
        <v>427</v>
      </c>
      <c r="Z67" s="125">
        <v>422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457</v>
      </c>
      <c r="Y68" s="125">
        <v>481</v>
      </c>
      <c r="Z68" s="125">
        <v>438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459</v>
      </c>
      <c r="Y69" s="125">
        <v>493</v>
      </c>
      <c r="Z69" s="125">
        <v>560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615</v>
      </c>
      <c r="Y70" s="125">
        <v>584</v>
      </c>
      <c r="Z70" s="125">
        <v>595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571</v>
      </c>
      <c r="Y71" s="125">
        <v>596</v>
      </c>
      <c r="Z71" s="125">
        <v>688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577</v>
      </c>
      <c r="Y72" s="125">
        <v>606</v>
      </c>
      <c r="Z72" s="125">
        <v>652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462</v>
      </c>
      <c r="Y73" s="125">
        <v>537</v>
      </c>
      <c r="Z73" s="125">
        <v>580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237</v>
      </c>
      <c r="Y74" s="125">
        <v>312</v>
      </c>
      <c r="Z74" s="125">
        <v>368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109</v>
      </c>
      <c r="Y75" s="125">
        <v>121</v>
      </c>
      <c r="Z75" s="125">
        <v>135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52</v>
      </c>
      <c r="Y76" s="125">
        <v>59</v>
      </c>
      <c r="Z76" s="125">
        <v>71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15</v>
      </c>
      <c r="Y77" s="125">
        <v>18</v>
      </c>
      <c r="Z77" s="125">
        <v>22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8</v>
      </c>
      <c r="Y78" s="125">
        <v>10</v>
      </c>
      <c r="Z78" s="125">
        <v>14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5</v>
      </c>
      <c r="Y79" s="125">
        <v>8</v>
      </c>
      <c r="Z79" s="125">
        <v>12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4911</v>
      </c>
      <c r="Y80" s="125">
        <v>5236</v>
      </c>
      <c r="Z80" s="125">
        <v>5658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Light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471</v>
      </c>
      <c r="Y83" s="125">
        <v>508</v>
      </c>
      <c r="Z83" s="125">
        <v>516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343</v>
      </c>
      <c r="Y84" s="125">
        <v>360</v>
      </c>
      <c r="Z84" s="125">
        <v>383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11,712</v>
      </c>
      <c r="D85" s="96">
        <f t="shared" ref="D85:D90" si="4">AD4</f>
        <v>7.3608946741222869E-2</v>
      </c>
      <c r="E85" s="97">
        <f t="shared" ref="E85:E90" si="5">AD4</f>
        <v>7.3608946741222869E-2</v>
      </c>
      <c r="F85" s="96">
        <f t="shared" ref="F85:F90" si="6">AF4</f>
        <v>0.22818791946308714</v>
      </c>
      <c r="G85" s="97">
        <f t="shared" ref="G85:G90" si="7">AF4</f>
        <v>0.22818791946308714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740</v>
      </c>
      <c r="Y85" s="125">
        <v>806</v>
      </c>
      <c r="Z85" s="125">
        <v>839</v>
      </c>
    </row>
    <row r="86" spans="1:32" ht="15" customHeight="1" x14ac:dyDescent="0.25">
      <c r="A86" s="98" t="s">
        <v>4</v>
      </c>
      <c r="B86" s="95"/>
      <c r="C86" s="109" t="str">
        <f t="shared" si="3"/>
        <v>6,049</v>
      </c>
      <c r="D86" s="96">
        <f t="shared" si="4"/>
        <v>6.6278864798166692E-2</v>
      </c>
      <c r="E86" s="97">
        <f t="shared" si="5"/>
        <v>6.6278864798166692E-2</v>
      </c>
      <c r="F86" s="96">
        <f t="shared" si="6"/>
        <v>0.20402070063694278</v>
      </c>
      <c r="G86" s="97">
        <f t="shared" si="7"/>
        <v>0.20402070063694278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201</v>
      </c>
      <c r="Y86" s="125">
        <v>216</v>
      </c>
      <c r="Z86" s="125">
        <v>236</v>
      </c>
    </row>
    <row r="87" spans="1:32" ht="15" customHeight="1" x14ac:dyDescent="0.25">
      <c r="A87" s="98" t="s">
        <v>5</v>
      </c>
      <c r="B87" s="95"/>
      <c r="C87" s="109" t="str">
        <f t="shared" si="3"/>
        <v>5,662</v>
      </c>
      <c r="D87" s="96">
        <f t="shared" si="4"/>
        <v>8.1359816653934214E-2</v>
      </c>
      <c r="E87" s="97">
        <f t="shared" si="5"/>
        <v>8.1359816653934214E-2</v>
      </c>
      <c r="F87" s="96">
        <f t="shared" si="6"/>
        <v>0.25431989366415597</v>
      </c>
      <c r="G87" s="97">
        <f t="shared" si="7"/>
        <v>0.25431989366415597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164</v>
      </c>
      <c r="Y87" s="125">
        <v>157</v>
      </c>
      <c r="Z87" s="125">
        <v>165</v>
      </c>
    </row>
    <row r="88" spans="1:32" ht="15" customHeight="1" x14ac:dyDescent="0.25">
      <c r="A88" s="95" t="s">
        <v>6</v>
      </c>
      <c r="B88" s="95"/>
      <c r="C88" s="109" t="str">
        <f t="shared" si="3"/>
        <v>8,547</v>
      </c>
      <c r="D88" s="96">
        <f t="shared" si="4"/>
        <v>7.4283559577677183E-2</v>
      </c>
      <c r="E88" s="97">
        <f t="shared" si="5"/>
        <v>7.4283559577677183E-2</v>
      </c>
      <c r="F88" s="96">
        <f t="shared" si="6"/>
        <v>0.2351156069364162</v>
      </c>
      <c r="G88" s="97">
        <f t="shared" si="7"/>
        <v>0.2351156069364162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153</v>
      </c>
      <c r="Y88" s="125">
        <v>173</v>
      </c>
      <c r="Z88" s="125">
        <v>180</v>
      </c>
    </row>
    <row r="89" spans="1:32" ht="15" customHeight="1" x14ac:dyDescent="0.25">
      <c r="A89" s="95" t="s">
        <v>104</v>
      </c>
      <c r="B89" s="95"/>
      <c r="C89" s="146" t="str">
        <f t="shared" si="3"/>
        <v>$44,892</v>
      </c>
      <c r="D89" s="96">
        <f t="shared" si="4"/>
        <v>1.0665433540170133E-2</v>
      </c>
      <c r="E89" s="97">
        <f t="shared" si="5"/>
        <v>1.0665433540170133E-2</v>
      </c>
      <c r="F89" s="96">
        <f t="shared" si="6"/>
        <v>0.17312566963702403</v>
      </c>
      <c r="G89" s="97">
        <f t="shared" si="7"/>
        <v>0.17312566963702403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451</v>
      </c>
      <c r="Y89" s="125">
        <v>481</v>
      </c>
      <c r="Z89" s="125">
        <v>526</v>
      </c>
    </row>
    <row r="90" spans="1:32" ht="15" customHeight="1" x14ac:dyDescent="0.25">
      <c r="A90" s="95" t="s">
        <v>7</v>
      </c>
      <c r="B90" s="95"/>
      <c r="C90" s="109" t="str">
        <f t="shared" si="3"/>
        <v>$463.4 mil</v>
      </c>
      <c r="D90" s="96">
        <f t="shared" si="4"/>
        <v>7.8743886802245644E-2</v>
      </c>
      <c r="E90" s="97">
        <f t="shared" si="5"/>
        <v>7.8743886802245644E-2</v>
      </c>
      <c r="F90" s="96">
        <f t="shared" si="6"/>
        <v>0.4066417227146959</v>
      </c>
      <c r="G90" s="97">
        <f t="shared" si="7"/>
        <v>0.4066417227146959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619</v>
      </c>
      <c r="Y90" s="125">
        <v>662</v>
      </c>
      <c r="Z90" s="125">
        <v>732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3978</v>
      </c>
      <c r="Y91" s="125">
        <v>4191</v>
      </c>
      <c r="Z91" s="125">
        <v>4500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267</v>
      </c>
      <c r="Y93" s="125">
        <v>296</v>
      </c>
      <c r="Z93" s="125">
        <v>328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550</v>
      </c>
      <c r="Y94" s="125">
        <v>609</v>
      </c>
      <c r="Z94" s="125">
        <v>661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151</v>
      </c>
      <c r="Y95" s="125">
        <v>161</v>
      </c>
      <c r="Z95" s="125">
        <v>170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609</v>
      </c>
      <c r="Y96" s="125">
        <v>642</v>
      </c>
      <c r="Z96" s="125">
        <v>699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630</v>
      </c>
      <c r="Y97" s="125">
        <v>682</v>
      </c>
      <c r="Z97" s="125">
        <v>687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373</v>
      </c>
      <c r="Y98" s="125">
        <v>386</v>
      </c>
      <c r="Z98" s="125">
        <v>429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36</v>
      </c>
      <c r="Y99" s="125">
        <v>34</v>
      </c>
      <c r="Z99" s="125">
        <v>40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302</v>
      </c>
      <c r="Y100" s="125">
        <v>341</v>
      </c>
      <c r="Z100" s="125">
        <v>371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3557</v>
      </c>
      <c r="Y101" s="125">
        <v>3765</v>
      </c>
      <c r="Z101" s="125">
        <v>4051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7328</v>
      </c>
      <c r="Y104" s="125">
        <v>7953</v>
      </c>
      <c r="Z104" s="125">
        <v>8380</v>
      </c>
      <c r="AB104" s="122" t="str">
        <f>TEXT(Z104,"###,###")</f>
        <v>8,380</v>
      </c>
      <c r="AD104" s="143">
        <f>Z104/($Z$4)*100</f>
        <v>71.550546448087431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1647</v>
      </c>
      <c r="Y105" s="125">
        <v>1766</v>
      </c>
      <c r="Z105" s="125">
        <v>1855</v>
      </c>
      <c r="AB105" s="122" t="str">
        <f>TEXT(Z105,"###,###")</f>
        <v>1,855</v>
      </c>
      <c r="AD105" s="143">
        <f>Z105/($Z$4)*100</f>
        <v>15.838456284153004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8975</v>
      </c>
      <c r="Y106" s="132">
        <v>9719</v>
      </c>
      <c r="Z106" s="132">
        <v>10235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1409</v>
      </c>
      <c r="Y108" s="125">
        <v>1572</v>
      </c>
      <c r="Z108" s="125">
        <v>1833</v>
      </c>
      <c r="AB108" s="122" t="str">
        <f>TEXT(Z108,"###,###")</f>
        <v>1,833</v>
      </c>
      <c r="AD108" s="143">
        <f>Z108/($Z$4)*100</f>
        <v>15.65061475409836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1462</v>
      </c>
      <c r="Y109" s="125">
        <v>1708</v>
      </c>
      <c r="Z109" s="125">
        <v>1744</v>
      </c>
      <c r="AB109" s="122" t="str">
        <f>TEXT(Z109,"###,###")</f>
        <v>1,744</v>
      </c>
      <c r="AD109" s="143">
        <f>Z109/($Z$4)*100</f>
        <v>14.89071038251366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2156</v>
      </c>
      <c r="Y110" s="125">
        <v>2271</v>
      </c>
      <c r="Z110" s="125">
        <v>2413</v>
      </c>
      <c r="AB110" s="122" t="str">
        <f>TEXT(Z110,"###,###")</f>
        <v>2,413</v>
      </c>
      <c r="AD110" s="143">
        <f>Z110/($Z$4)*100</f>
        <v>20.602800546448087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3943</v>
      </c>
      <c r="Y111" s="125">
        <v>4168</v>
      </c>
      <c r="Z111" s="125">
        <v>4239</v>
      </c>
      <c r="AB111" s="122" t="str">
        <f>TEXT(Z111,"###,###")</f>
        <v>4,239</v>
      </c>
      <c r="AD111" s="143">
        <f>Z111/($Z$4)*100</f>
        <v>36.193647540983612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10214</v>
      </c>
      <c r="Y112" s="125">
        <v>10909</v>
      </c>
      <c r="Z112" s="125">
        <v>11712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44.54</v>
      </c>
      <c r="U118" s="144">
        <v>44.87</v>
      </c>
      <c r="V118" s="144">
        <v>38.909999999999997</v>
      </c>
      <c r="W118" s="144">
        <v>41.27</v>
      </c>
      <c r="X118" s="144">
        <v>40.17</v>
      </c>
      <c r="Y118" s="144">
        <v>42.39</v>
      </c>
      <c r="Z118" s="144">
        <v>42.75</v>
      </c>
      <c r="AB118" s="122" t="str">
        <f>TEXT(Z118,"##.0")</f>
        <v>42.8</v>
      </c>
    </row>
    <row r="120" spans="19:32" x14ac:dyDescent="0.25">
      <c r="S120" s="115" t="s">
        <v>106</v>
      </c>
      <c r="T120" s="125">
        <v>5553</v>
      </c>
      <c r="U120" s="125">
        <v>5757</v>
      </c>
      <c r="V120" s="125">
        <v>6027</v>
      </c>
      <c r="W120" s="125">
        <v>6044</v>
      </c>
      <c r="X120" s="125">
        <v>6108</v>
      </c>
      <c r="Y120" s="125">
        <v>6413</v>
      </c>
      <c r="Z120" s="125">
        <v>6859</v>
      </c>
      <c r="AB120" s="122" t="str">
        <f>TEXT(Z120,"###,###")</f>
        <v>6,859</v>
      </c>
    </row>
    <row r="121" spans="19:32" x14ac:dyDescent="0.25">
      <c r="S121" s="115" t="s">
        <v>107</v>
      </c>
      <c r="T121" s="125">
        <v>720</v>
      </c>
      <c r="U121" s="125">
        <v>758</v>
      </c>
      <c r="V121" s="125">
        <v>737</v>
      </c>
      <c r="W121" s="125">
        <v>794</v>
      </c>
      <c r="X121" s="125">
        <v>785</v>
      </c>
      <c r="Y121" s="125">
        <v>822</v>
      </c>
      <c r="Z121" s="125">
        <v>941</v>
      </c>
      <c r="AB121" s="122" t="str">
        <f>TEXT(Z121,"###,###")</f>
        <v>941</v>
      </c>
    </row>
    <row r="122" spans="19:32" x14ac:dyDescent="0.25">
      <c r="S122" s="115" t="s">
        <v>108</v>
      </c>
      <c r="T122" s="125">
        <v>652</v>
      </c>
      <c r="U122" s="125">
        <v>665</v>
      </c>
      <c r="V122" s="125">
        <v>656</v>
      </c>
      <c r="W122" s="125">
        <v>674</v>
      </c>
      <c r="X122" s="125">
        <v>650</v>
      </c>
      <c r="Y122" s="125">
        <v>721</v>
      </c>
      <c r="Z122" s="125">
        <v>753</v>
      </c>
      <c r="AB122" s="122" t="str">
        <f>TEXT(Z122,"###,###")</f>
        <v>753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6205</v>
      </c>
      <c r="U124" s="125">
        <v>6422</v>
      </c>
      <c r="V124" s="125">
        <v>6683</v>
      </c>
      <c r="W124" s="125">
        <v>6718</v>
      </c>
      <c r="X124" s="125">
        <v>6758</v>
      </c>
      <c r="Y124" s="125">
        <v>7134</v>
      </c>
      <c r="Z124" s="125">
        <v>7612</v>
      </c>
      <c r="AB124" s="122" t="str">
        <f>TEXT(Z124,"###,###")</f>
        <v>7,612</v>
      </c>
      <c r="AD124" s="139">
        <f>Z124/$Z$7*100</f>
        <v>89.060489060489061</v>
      </c>
    </row>
    <row r="125" spans="19:32" x14ac:dyDescent="0.25">
      <c r="S125" s="115" t="s">
        <v>110</v>
      </c>
      <c r="T125" s="125">
        <v>1372</v>
      </c>
      <c r="U125" s="125">
        <v>1423</v>
      </c>
      <c r="V125" s="125">
        <v>1393</v>
      </c>
      <c r="W125" s="125">
        <v>1468</v>
      </c>
      <c r="X125" s="125">
        <v>1435</v>
      </c>
      <c r="Y125" s="125">
        <v>1543</v>
      </c>
      <c r="Z125" s="125">
        <v>1694</v>
      </c>
      <c r="AB125" s="122" t="str">
        <f>TEXT(Z125,"###,###")</f>
        <v>1,694</v>
      </c>
      <c r="AD125" s="139">
        <f>Z125/$Z$7*100</f>
        <v>19.81981981981982</v>
      </c>
    </row>
    <row r="127" spans="19:32" x14ac:dyDescent="0.25">
      <c r="S127" s="115" t="s">
        <v>111</v>
      </c>
      <c r="T127" s="125">
        <v>3697</v>
      </c>
      <c r="U127" s="125">
        <v>3811</v>
      </c>
      <c r="V127" s="125">
        <v>3977</v>
      </c>
      <c r="W127" s="125">
        <v>3997</v>
      </c>
      <c r="X127" s="125">
        <v>3980</v>
      </c>
      <c r="Y127" s="125">
        <v>4191</v>
      </c>
      <c r="Z127" s="125">
        <v>4499</v>
      </c>
      <c r="AB127" s="122" t="str">
        <f>TEXT(Z127,"###,###")</f>
        <v>4,499</v>
      </c>
      <c r="AD127" s="139">
        <f>Z127/$Z$7*100</f>
        <v>52.638352638352636</v>
      </c>
    </row>
    <row r="128" spans="19:32" x14ac:dyDescent="0.25">
      <c r="S128" s="115" t="s">
        <v>112</v>
      </c>
      <c r="T128" s="125">
        <v>3231</v>
      </c>
      <c r="U128" s="125">
        <v>3368</v>
      </c>
      <c r="V128" s="125">
        <v>3445</v>
      </c>
      <c r="W128" s="125">
        <v>3526</v>
      </c>
      <c r="X128" s="125">
        <v>3559</v>
      </c>
      <c r="Y128" s="125">
        <v>3765</v>
      </c>
      <c r="Z128" s="125">
        <v>4053</v>
      </c>
      <c r="AB128" s="122" t="str">
        <f>TEXT(Z128,"###,###")</f>
        <v>4,053</v>
      </c>
      <c r="AD128" s="139">
        <f>Z128/$Z$7*100</f>
        <v>47.420147420147416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35" id="{16116BB6-A72E-4301-8AF0-912CDF846FF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438" id="{0FDEC3F8-2DB1-414F-B08A-73840A2EA91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441" id="{3CE8B71B-A86A-42B8-A2CB-FC750704261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44" id="{52E8C663-2A2C-4497-B608-BB47B59BA33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FCFCC-A55C-4220-BC4C-AB60AB04594C}">
  <sheetPr codeName="Sheet66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Adelaide Hills</v>
      </c>
      <c r="T1" s="113"/>
      <c r="U1" s="113"/>
      <c r="V1" s="113"/>
      <c r="W1" s="113"/>
      <c r="X1" s="113"/>
      <c r="Y1" s="114" t="str">
        <f>Y3</f>
        <v>10.2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118</v>
      </c>
      <c r="Y3" s="118" t="s">
        <v>205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10.2 Adelaide Hills,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29048</v>
      </c>
      <c r="U4" s="121">
        <v>29330</v>
      </c>
      <c r="V4" s="121">
        <v>29810</v>
      </c>
      <c r="W4" s="121">
        <v>29488</v>
      </c>
      <c r="X4" s="121">
        <v>28811</v>
      </c>
      <c r="Y4" s="121">
        <v>30044</v>
      </c>
      <c r="Z4" s="121">
        <v>31764</v>
      </c>
      <c r="AB4" s="122" t="str">
        <f>TEXT(Z4,"###,###")</f>
        <v>31,764</v>
      </c>
      <c r="AD4" s="123">
        <f>Z4/Y4-1</f>
        <v>5.7249367594195189E-2</v>
      </c>
      <c r="AF4" s="123">
        <f t="shared" ref="AF4:AF9" si="0">Z4/T4-1</f>
        <v>9.3500413109336211E-2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14828</v>
      </c>
      <c r="U5" s="121">
        <v>15020</v>
      </c>
      <c r="V5" s="121">
        <v>15115</v>
      </c>
      <c r="W5" s="121">
        <v>14860</v>
      </c>
      <c r="X5" s="121">
        <v>14380</v>
      </c>
      <c r="Y5" s="121">
        <v>15080</v>
      </c>
      <c r="Z5" s="121">
        <v>15824</v>
      </c>
      <c r="AB5" s="122" t="str">
        <f>TEXT(Z5,"###,###")</f>
        <v>15,824</v>
      </c>
      <c r="AD5" s="123">
        <f t="shared" ref="AD5:AD9" si="1">Z5/Y5-1</f>
        <v>4.9336870026525093E-2</v>
      </c>
      <c r="AF5" s="123">
        <f t="shared" si="0"/>
        <v>6.7170218505530066E-2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14220</v>
      </c>
      <c r="U6" s="121">
        <v>14310</v>
      </c>
      <c r="V6" s="121">
        <v>14695</v>
      </c>
      <c r="W6" s="121">
        <v>14628</v>
      </c>
      <c r="X6" s="121">
        <v>14431</v>
      </c>
      <c r="Y6" s="121">
        <v>14964</v>
      </c>
      <c r="Z6" s="121">
        <v>15940</v>
      </c>
      <c r="AB6" s="122" t="str">
        <f>TEXT(Z6,"###,###")</f>
        <v>15,940</v>
      </c>
      <c r="AD6" s="123">
        <f t="shared" si="1"/>
        <v>6.5223202352312271E-2</v>
      </c>
      <c r="AF6" s="123">
        <f t="shared" si="0"/>
        <v>0.1209563994374121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21200</v>
      </c>
      <c r="U7" s="121">
        <v>21311</v>
      </c>
      <c r="V7" s="121">
        <v>21511</v>
      </c>
      <c r="W7" s="121">
        <v>21468</v>
      </c>
      <c r="X7" s="121">
        <v>21162</v>
      </c>
      <c r="Y7" s="121">
        <v>21778</v>
      </c>
      <c r="Z7" s="121">
        <v>23004</v>
      </c>
      <c r="AB7" s="122" t="str">
        <f>TEXT(Z7,"###,###")</f>
        <v>23,004</v>
      </c>
      <c r="AD7" s="123">
        <f t="shared" si="1"/>
        <v>5.6295343925061969E-2</v>
      </c>
      <c r="AF7" s="123">
        <f t="shared" si="0"/>
        <v>8.5094339622641568E-2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31,764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23,004</v>
      </c>
      <c r="P8" s="48"/>
      <c r="S8" s="120" t="s">
        <v>88</v>
      </c>
      <c r="T8" s="121">
        <v>38580</v>
      </c>
      <c r="U8" s="121">
        <v>40831.51</v>
      </c>
      <c r="V8" s="121">
        <v>40000</v>
      </c>
      <c r="W8" s="121">
        <v>41451</v>
      </c>
      <c r="X8" s="121">
        <v>43757</v>
      </c>
      <c r="Y8" s="121">
        <v>44583.45</v>
      </c>
      <c r="Z8" s="121">
        <v>45365</v>
      </c>
      <c r="AB8" s="122" t="str">
        <f>TEXT(Z8,"$###,###")</f>
        <v>$45,365</v>
      </c>
      <c r="AD8" s="123">
        <f t="shared" si="1"/>
        <v>1.753004758492227E-2</v>
      </c>
      <c r="AF8" s="123">
        <f t="shared" si="0"/>
        <v>0.17586832555728349</v>
      </c>
    </row>
    <row r="9" spans="1:32" x14ac:dyDescent="0.25">
      <c r="A9" s="52" t="s">
        <v>15</v>
      </c>
      <c r="B9" s="53"/>
      <c r="C9" s="54"/>
      <c r="D9" s="55">
        <f>AD104</f>
        <v>68.703563782898883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51.291079812206576</v>
      </c>
      <c r="P9" s="56" t="s">
        <v>89</v>
      </c>
      <c r="S9" s="120" t="s">
        <v>7</v>
      </c>
      <c r="T9" s="121">
        <v>1177446800</v>
      </c>
      <c r="U9" s="121">
        <v>1218804698</v>
      </c>
      <c r="V9" s="121">
        <v>1258031112</v>
      </c>
      <c r="W9" s="121">
        <v>1288162194</v>
      </c>
      <c r="X9" s="121">
        <v>1293541768</v>
      </c>
      <c r="Y9" s="121">
        <v>1366640427</v>
      </c>
      <c r="Z9" s="121">
        <v>1467613066</v>
      </c>
      <c r="AB9" s="122" t="str">
        <f>TEXT(Z9/1000000,"$#,###.0")&amp;" mil"</f>
        <v>$1,467.6 mil</v>
      </c>
      <c r="AD9" s="123">
        <f t="shared" si="1"/>
        <v>7.3883837332144209E-2</v>
      </c>
      <c r="AF9" s="123">
        <f t="shared" si="0"/>
        <v>0.24643683774077951</v>
      </c>
    </row>
    <row r="10" spans="1:32" x14ac:dyDescent="0.25">
      <c r="A10" s="52" t="s">
        <v>18</v>
      </c>
      <c r="B10" s="53"/>
      <c r="C10" s="54"/>
      <c r="D10" s="55">
        <f>AD105</f>
        <v>20.992318347815136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48.708920187793424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88.575899843505482</v>
      </c>
      <c r="P11" s="56" t="s">
        <v>89</v>
      </c>
      <c r="S11" s="120" t="s">
        <v>30</v>
      </c>
      <c r="T11" s="125">
        <v>24563</v>
      </c>
      <c r="U11" s="125">
        <v>24869</v>
      </c>
      <c r="V11" s="125">
        <v>25389</v>
      </c>
      <c r="W11" s="125">
        <v>25112</v>
      </c>
      <c r="X11" s="125">
        <v>24506</v>
      </c>
      <c r="Y11" s="125">
        <v>25573</v>
      </c>
      <c r="Z11" s="125">
        <v>26959</v>
      </c>
    </row>
    <row r="12" spans="1:32" ht="28.5" customHeight="1" x14ac:dyDescent="0.25">
      <c r="A12" s="52" t="s">
        <v>20</v>
      </c>
      <c r="B12" s="54"/>
      <c r="C12" s="54"/>
      <c r="D12" s="55">
        <f>AD108</f>
        <v>18.382445535826722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20.900712919492261</v>
      </c>
      <c r="P12" s="56" t="s">
        <v>89</v>
      </c>
      <c r="S12" s="120" t="s">
        <v>31</v>
      </c>
      <c r="T12" s="125">
        <v>4485</v>
      </c>
      <c r="U12" s="125">
        <v>4458</v>
      </c>
      <c r="V12" s="125">
        <v>4418</v>
      </c>
      <c r="W12" s="125">
        <v>4374</v>
      </c>
      <c r="X12" s="125">
        <v>4304</v>
      </c>
      <c r="Y12" s="125">
        <v>4471</v>
      </c>
      <c r="Z12" s="125">
        <v>4802</v>
      </c>
    </row>
    <row r="13" spans="1:32" ht="15" customHeight="1" x14ac:dyDescent="0.25">
      <c r="A13" s="52" t="s">
        <v>21</v>
      </c>
      <c r="B13" s="54"/>
      <c r="C13" s="54"/>
      <c r="D13" s="55">
        <f>AD109</f>
        <v>14.909960962095454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44.4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21.288250850018891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35.112076564664399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835</v>
      </c>
      <c r="Z15" s="125">
        <v>1007</v>
      </c>
      <c r="AB15" s="129">
        <f t="shared" ref="AB15:AB34" si="2">IF(Z15="np",0,Z15/$Z$34)</f>
        <v>3.1702556353104143E-2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276</v>
      </c>
      <c r="Z16" s="125">
        <v>304</v>
      </c>
      <c r="AB16" s="129">
        <f t="shared" si="2"/>
        <v>9.5705830499937042E-3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1774</v>
      </c>
      <c r="Z17" s="125">
        <v>1977</v>
      </c>
      <c r="AB17" s="129">
        <f t="shared" si="2"/>
        <v>6.2240272006044581E-2</v>
      </c>
    </row>
    <row r="18" spans="1:28" x14ac:dyDescent="0.25">
      <c r="A18" s="82" t="str">
        <f>$S$1&amp;" ("&amp;$T$2&amp;" to "&amp;$Z$2&amp;")"</f>
        <v>Adelaide Hills (2011-12 to 2017-18)</v>
      </c>
      <c r="B18" s="82"/>
      <c r="C18" s="82"/>
      <c r="D18" s="82"/>
      <c r="E18" s="82"/>
      <c r="F18" s="82"/>
      <c r="G18" s="82" t="str">
        <f>$S$1&amp;" ("&amp;$T$2&amp;" to "&amp;$Z$2&amp;")"</f>
        <v>Adelaide Hills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231</v>
      </c>
      <c r="Z18" s="125">
        <v>239</v>
      </c>
      <c r="AB18" s="129">
        <f t="shared" si="2"/>
        <v>7.5242412794358391E-3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1838</v>
      </c>
      <c r="Z19" s="125">
        <v>2103</v>
      </c>
      <c r="AB19" s="129">
        <f t="shared" si="2"/>
        <v>6.6207026822818288E-2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951</v>
      </c>
      <c r="Z20" s="125">
        <v>1000</v>
      </c>
      <c r="AB20" s="129">
        <f t="shared" si="2"/>
        <v>3.1482181085505601E-2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2011</v>
      </c>
      <c r="Z21" s="125">
        <v>2105</v>
      </c>
      <c r="AB21" s="129">
        <f t="shared" si="2"/>
        <v>6.6269991184989302E-2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1818</v>
      </c>
      <c r="Z22" s="125">
        <v>1890</v>
      </c>
      <c r="AB22" s="129">
        <f t="shared" si="2"/>
        <v>5.9501322251605593E-2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699</v>
      </c>
      <c r="Z23" s="125">
        <v>767</v>
      </c>
      <c r="AB23" s="129">
        <f t="shared" si="2"/>
        <v>2.4146832892582799E-2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374</v>
      </c>
      <c r="Z24" s="125">
        <v>415</v>
      </c>
      <c r="AB24" s="129">
        <f t="shared" si="2"/>
        <v>1.3065105150484825E-2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907</v>
      </c>
      <c r="Z25" s="125">
        <v>965</v>
      </c>
      <c r="AB25" s="129">
        <f t="shared" si="2"/>
        <v>3.0380304747512906E-2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452</v>
      </c>
      <c r="Z26" s="125">
        <v>514</v>
      </c>
      <c r="AB26" s="129">
        <f t="shared" si="2"/>
        <v>1.6181841077949882E-2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2335</v>
      </c>
      <c r="Z27" s="125">
        <v>2647</v>
      </c>
      <c r="AB27" s="129">
        <f t="shared" si="2"/>
        <v>8.3333333333333329E-2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1760</v>
      </c>
      <c r="Z28" s="125">
        <v>2018</v>
      </c>
      <c r="AB28" s="129">
        <f t="shared" si="2"/>
        <v>6.3531041430550314E-2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2078</v>
      </c>
      <c r="Z29" s="125">
        <v>2112</v>
      </c>
      <c r="AB29" s="129">
        <f t="shared" si="2"/>
        <v>6.6490366452587837E-2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3344</v>
      </c>
      <c r="Z30" s="125">
        <v>3620</v>
      </c>
      <c r="AB30" s="129">
        <f t="shared" si="2"/>
        <v>0.11396549552953028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3672</v>
      </c>
      <c r="Z31" s="125">
        <v>4090</v>
      </c>
      <c r="AB31" s="129">
        <f t="shared" si="2"/>
        <v>0.12876212063971793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614</v>
      </c>
      <c r="Z32" s="125">
        <v>730</v>
      </c>
      <c r="AB32" s="129">
        <f t="shared" si="2"/>
        <v>2.2981992192419091E-2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972</v>
      </c>
      <c r="Z33" s="125">
        <v>1077</v>
      </c>
      <c r="AB33" s="129">
        <f t="shared" si="2"/>
        <v>3.3906309029089532E-2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30044</v>
      </c>
      <c r="Z34" s="132">
        <v>31764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8</v>
      </c>
      <c r="Y44" s="125">
        <v>10</v>
      </c>
      <c r="Z44" s="125">
        <v>11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220</v>
      </c>
      <c r="Y45" s="125">
        <v>262</v>
      </c>
      <c r="Z45" s="125">
        <v>275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908</v>
      </c>
      <c r="Y46" s="125">
        <v>905</v>
      </c>
      <c r="Z46" s="125">
        <v>961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1228</v>
      </c>
      <c r="Y47" s="125">
        <v>1252</v>
      </c>
      <c r="Z47" s="125">
        <v>1344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1160</v>
      </c>
      <c r="Y48" s="125">
        <v>1279</v>
      </c>
      <c r="Z48" s="125">
        <v>1326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Adelaide Hills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984</v>
      </c>
      <c r="Y49" s="125">
        <v>1063</v>
      </c>
      <c r="Z49" s="125">
        <v>1110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1224</v>
      </c>
      <c r="Y50" s="125">
        <v>1267</v>
      </c>
      <c r="Z50" s="125">
        <v>1333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1504</v>
      </c>
      <c r="Y51" s="125">
        <v>1478</v>
      </c>
      <c r="Z51" s="125">
        <v>1402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1687</v>
      </c>
      <c r="Y52" s="125">
        <v>1820</v>
      </c>
      <c r="Z52" s="125">
        <v>1859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1640</v>
      </c>
      <c r="Y53" s="125">
        <v>1607</v>
      </c>
      <c r="Z53" s="125">
        <v>1662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1507</v>
      </c>
      <c r="Y54" s="125">
        <v>1616</v>
      </c>
      <c r="Z54" s="125">
        <v>1753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1127</v>
      </c>
      <c r="Y55" s="125">
        <v>1206</v>
      </c>
      <c r="Z55" s="125">
        <v>1288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738</v>
      </c>
      <c r="Y56" s="125">
        <v>783</v>
      </c>
      <c r="Z56" s="125">
        <v>844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270</v>
      </c>
      <c r="Y57" s="125">
        <v>344</v>
      </c>
      <c r="Z57" s="125">
        <v>410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120</v>
      </c>
      <c r="Y58" s="125">
        <v>125</v>
      </c>
      <c r="Z58" s="125">
        <v>142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31</v>
      </c>
      <c r="Y59" s="125">
        <v>31</v>
      </c>
      <c r="Z59" s="125">
        <v>42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27</v>
      </c>
      <c r="Y60" s="125">
        <v>32</v>
      </c>
      <c r="Z60" s="125">
        <v>37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14380</v>
      </c>
      <c r="Y61" s="125">
        <v>15080</v>
      </c>
      <c r="Z61" s="125">
        <v>15824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12</v>
      </c>
      <c r="Y63" s="125">
        <v>17</v>
      </c>
      <c r="Z63" s="125">
        <v>18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Adelaide Hills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299</v>
      </c>
      <c r="Y64" s="125">
        <v>304</v>
      </c>
      <c r="Z64" s="125">
        <v>348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869</v>
      </c>
      <c r="Y65" s="125">
        <v>868</v>
      </c>
      <c r="Z65" s="125">
        <v>1054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1263</v>
      </c>
      <c r="Y66" s="125">
        <v>1309</v>
      </c>
      <c r="Z66" s="125">
        <v>1382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1068</v>
      </c>
      <c r="Y67" s="125">
        <v>1134</v>
      </c>
      <c r="Z67" s="125">
        <v>1251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1047</v>
      </c>
      <c r="Y68" s="125">
        <v>1152</v>
      </c>
      <c r="Z68" s="125">
        <v>1176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1310</v>
      </c>
      <c r="Y69" s="125">
        <v>1253</v>
      </c>
      <c r="Z69" s="125">
        <v>1303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1614</v>
      </c>
      <c r="Y70" s="125">
        <v>1653</v>
      </c>
      <c r="Z70" s="125">
        <v>1677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1725</v>
      </c>
      <c r="Y71" s="125">
        <v>1884</v>
      </c>
      <c r="Z71" s="125">
        <v>1941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1702</v>
      </c>
      <c r="Y72" s="125">
        <v>1685</v>
      </c>
      <c r="Z72" s="125">
        <v>1804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1592</v>
      </c>
      <c r="Y73" s="125">
        <v>1593</v>
      </c>
      <c r="Z73" s="125">
        <v>1655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1107</v>
      </c>
      <c r="Y74" s="125">
        <v>1173</v>
      </c>
      <c r="Z74" s="125">
        <v>1248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521</v>
      </c>
      <c r="Y75" s="125">
        <v>599</v>
      </c>
      <c r="Z75" s="125">
        <v>666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177</v>
      </c>
      <c r="Y76" s="125">
        <v>228</v>
      </c>
      <c r="Z76" s="125">
        <v>259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59</v>
      </c>
      <c r="Y77" s="125">
        <v>54</v>
      </c>
      <c r="Z77" s="125">
        <v>69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35</v>
      </c>
      <c r="Y78" s="125">
        <v>26</v>
      </c>
      <c r="Z78" s="125">
        <v>37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38</v>
      </c>
      <c r="Y79" s="125">
        <v>32</v>
      </c>
      <c r="Z79" s="125">
        <v>33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14431</v>
      </c>
      <c r="Y80" s="125">
        <v>14964</v>
      </c>
      <c r="Z80" s="125">
        <v>15940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Adelaide Hills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1497</v>
      </c>
      <c r="Y83" s="125">
        <v>1573</v>
      </c>
      <c r="Z83" s="125">
        <v>1688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2160</v>
      </c>
      <c r="Y84" s="125">
        <v>2260</v>
      </c>
      <c r="Z84" s="125">
        <v>2328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31,764</v>
      </c>
      <c r="D85" s="96">
        <f t="shared" ref="D85:D90" si="4">AD4</f>
        <v>5.7249367594195189E-2</v>
      </c>
      <c r="E85" s="97">
        <f t="shared" ref="E85:E90" si="5">AD4</f>
        <v>5.7249367594195189E-2</v>
      </c>
      <c r="F85" s="96">
        <f t="shared" ref="F85:F90" si="6">AF4</f>
        <v>9.3500413109336211E-2</v>
      </c>
      <c r="G85" s="97">
        <f t="shared" ref="G85:G90" si="7">AF4</f>
        <v>9.3500413109336211E-2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1593</v>
      </c>
      <c r="Y85" s="125">
        <v>1617</v>
      </c>
      <c r="Z85" s="125">
        <v>1690</v>
      </c>
    </row>
    <row r="86" spans="1:32" ht="15" customHeight="1" x14ac:dyDescent="0.25">
      <c r="A86" s="98" t="s">
        <v>4</v>
      </c>
      <c r="B86" s="95"/>
      <c r="C86" s="109" t="str">
        <f t="shared" si="3"/>
        <v>15,824</v>
      </c>
      <c r="D86" s="96">
        <f t="shared" si="4"/>
        <v>4.9336870026525093E-2</v>
      </c>
      <c r="E86" s="97">
        <f t="shared" si="5"/>
        <v>4.9336870026525093E-2</v>
      </c>
      <c r="F86" s="96">
        <f t="shared" si="6"/>
        <v>6.7170218505530066E-2</v>
      </c>
      <c r="G86" s="97">
        <f t="shared" si="7"/>
        <v>6.7170218505530066E-2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601</v>
      </c>
      <c r="Y86" s="125">
        <v>631</v>
      </c>
      <c r="Z86" s="125">
        <v>735</v>
      </c>
    </row>
    <row r="87" spans="1:32" ht="15" customHeight="1" x14ac:dyDescent="0.25">
      <c r="A87" s="98" t="s">
        <v>5</v>
      </c>
      <c r="B87" s="95"/>
      <c r="C87" s="109" t="str">
        <f t="shared" si="3"/>
        <v>15,940</v>
      </c>
      <c r="D87" s="96">
        <f t="shared" si="4"/>
        <v>6.5223202352312271E-2</v>
      </c>
      <c r="E87" s="97">
        <f t="shared" si="5"/>
        <v>6.5223202352312271E-2</v>
      </c>
      <c r="F87" s="96">
        <f t="shared" si="6"/>
        <v>0.1209563994374121</v>
      </c>
      <c r="G87" s="97">
        <f t="shared" si="7"/>
        <v>0.1209563994374121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515</v>
      </c>
      <c r="Y87" s="125">
        <v>532</v>
      </c>
      <c r="Z87" s="125">
        <v>532</v>
      </c>
    </row>
    <row r="88" spans="1:32" ht="15" customHeight="1" x14ac:dyDescent="0.25">
      <c r="A88" s="95" t="s">
        <v>6</v>
      </c>
      <c r="B88" s="95"/>
      <c r="C88" s="109" t="str">
        <f t="shared" si="3"/>
        <v>23,004</v>
      </c>
      <c r="D88" s="96">
        <f t="shared" si="4"/>
        <v>5.6295343925061969E-2</v>
      </c>
      <c r="E88" s="97">
        <f t="shared" si="5"/>
        <v>5.6295343925061969E-2</v>
      </c>
      <c r="F88" s="96">
        <f t="shared" si="6"/>
        <v>8.5094339622641568E-2</v>
      </c>
      <c r="G88" s="97">
        <f t="shared" si="7"/>
        <v>8.5094339622641568E-2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530</v>
      </c>
      <c r="Y88" s="125">
        <v>543</v>
      </c>
      <c r="Z88" s="125">
        <v>554</v>
      </c>
    </row>
    <row r="89" spans="1:32" ht="15" customHeight="1" x14ac:dyDescent="0.25">
      <c r="A89" s="95" t="s">
        <v>104</v>
      </c>
      <c r="B89" s="95"/>
      <c r="C89" s="146" t="str">
        <f t="shared" si="3"/>
        <v>$45,365</v>
      </c>
      <c r="D89" s="96">
        <f t="shared" si="4"/>
        <v>1.753004758492227E-2</v>
      </c>
      <c r="E89" s="97">
        <f t="shared" si="5"/>
        <v>1.753004758492227E-2</v>
      </c>
      <c r="F89" s="96">
        <f t="shared" si="6"/>
        <v>0.17586832555728349</v>
      </c>
      <c r="G89" s="97">
        <f t="shared" si="7"/>
        <v>0.17586832555728349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555</v>
      </c>
      <c r="Y89" s="125">
        <v>549</v>
      </c>
      <c r="Z89" s="125">
        <v>577</v>
      </c>
    </row>
    <row r="90" spans="1:32" ht="15" customHeight="1" x14ac:dyDescent="0.25">
      <c r="A90" s="95" t="s">
        <v>7</v>
      </c>
      <c r="B90" s="95"/>
      <c r="C90" s="109" t="str">
        <f t="shared" si="3"/>
        <v>$1,467.6 mil</v>
      </c>
      <c r="D90" s="96">
        <f t="shared" si="4"/>
        <v>7.3883837332144209E-2</v>
      </c>
      <c r="E90" s="97">
        <f t="shared" si="5"/>
        <v>7.3883837332144209E-2</v>
      </c>
      <c r="F90" s="96">
        <f t="shared" si="6"/>
        <v>0.24643683774077951</v>
      </c>
      <c r="G90" s="97">
        <f t="shared" si="7"/>
        <v>0.24643683774077951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861</v>
      </c>
      <c r="Y90" s="125">
        <v>878</v>
      </c>
      <c r="Z90" s="125">
        <v>955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10842</v>
      </c>
      <c r="Y91" s="125">
        <v>11180</v>
      </c>
      <c r="Z91" s="125">
        <v>11799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846</v>
      </c>
      <c r="Y93" s="125">
        <v>906</v>
      </c>
      <c r="Z93" s="125">
        <v>1030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2821</v>
      </c>
      <c r="Y94" s="125">
        <v>2979</v>
      </c>
      <c r="Z94" s="125">
        <v>3104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323</v>
      </c>
      <c r="Y95" s="125">
        <v>329</v>
      </c>
      <c r="Z95" s="125">
        <v>320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1278</v>
      </c>
      <c r="Y96" s="125">
        <v>1293</v>
      </c>
      <c r="Z96" s="125">
        <v>1394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1768</v>
      </c>
      <c r="Y97" s="125">
        <v>1871</v>
      </c>
      <c r="Z97" s="125">
        <v>1886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804</v>
      </c>
      <c r="Y98" s="125">
        <v>819</v>
      </c>
      <c r="Z98" s="125">
        <v>910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41</v>
      </c>
      <c r="Y99" s="125">
        <v>42</v>
      </c>
      <c r="Z99" s="125">
        <v>54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439</v>
      </c>
      <c r="Y100" s="125">
        <v>436</v>
      </c>
      <c r="Z100" s="125">
        <v>492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10320</v>
      </c>
      <c r="Y101" s="125">
        <v>10598</v>
      </c>
      <c r="Z101" s="125">
        <v>11205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19047</v>
      </c>
      <c r="Y104" s="125">
        <v>20656</v>
      </c>
      <c r="Z104" s="125">
        <v>21823</v>
      </c>
      <c r="AB104" s="122" t="str">
        <f>TEXT(Z104,"###,###")</f>
        <v>21,823</v>
      </c>
      <c r="AD104" s="143">
        <f>Z104/($Z$4)*100</f>
        <v>68.703563782898883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6182</v>
      </c>
      <c r="Y105" s="125">
        <v>6415</v>
      </c>
      <c r="Z105" s="125">
        <v>6668</v>
      </c>
      <c r="AB105" s="122" t="str">
        <f>TEXT(Z105,"###,###")</f>
        <v>6,668</v>
      </c>
      <c r="AD105" s="143">
        <f>Z105/($Z$4)*100</f>
        <v>20.992318347815136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25229</v>
      </c>
      <c r="Y106" s="132">
        <v>27071</v>
      </c>
      <c r="Z106" s="132">
        <v>28491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4435</v>
      </c>
      <c r="Y108" s="125">
        <v>4966</v>
      </c>
      <c r="Z108" s="125">
        <v>5839</v>
      </c>
      <c r="AB108" s="122" t="str">
        <f>TEXT(Z108,"###,###")</f>
        <v>5,839</v>
      </c>
      <c r="AD108" s="143">
        <f>Z108/($Z$4)*100</f>
        <v>18.382445535826722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4217</v>
      </c>
      <c r="Y109" s="125">
        <v>4665</v>
      </c>
      <c r="Z109" s="125">
        <v>4736</v>
      </c>
      <c r="AB109" s="122" t="str">
        <f>TEXT(Z109,"###,###")</f>
        <v>4,736</v>
      </c>
      <c r="AD109" s="143">
        <f>Z109/($Z$4)*100</f>
        <v>14.909960962095454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5949</v>
      </c>
      <c r="Y110" s="125">
        <v>6419</v>
      </c>
      <c r="Z110" s="125">
        <v>6762</v>
      </c>
      <c r="AB110" s="122" t="str">
        <f>TEXT(Z110,"###,###")</f>
        <v>6,762</v>
      </c>
      <c r="AD110" s="143">
        <f>Z110/($Z$4)*100</f>
        <v>21.288250850018891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10620</v>
      </c>
      <c r="Y111" s="125">
        <v>11021</v>
      </c>
      <c r="Z111" s="125">
        <v>11153</v>
      </c>
      <c r="AB111" s="122" t="str">
        <f>TEXT(Z111,"###,###")</f>
        <v>11,153</v>
      </c>
      <c r="AD111" s="143">
        <f>Z111/($Z$4)*100</f>
        <v>35.112076564664399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28811</v>
      </c>
      <c r="Y112" s="125">
        <v>30044</v>
      </c>
      <c r="Z112" s="125">
        <v>31764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44.44</v>
      </c>
      <c r="U118" s="144">
        <v>45.71</v>
      </c>
      <c r="V118" s="144">
        <v>44.95</v>
      </c>
      <c r="W118" s="144">
        <v>46.97</v>
      </c>
      <c r="X118" s="144">
        <v>43.98</v>
      </c>
      <c r="Y118" s="144">
        <v>44.24</v>
      </c>
      <c r="Z118" s="144">
        <v>44.38</v>
      </c>
      <c r="AB118" s="122" t="str">
        <f>TEXT(Z118,"##.0")</f>
        <v>44.4</v>
      </c>
    </row>
    <row r="120" spans="19:32" x14ac:dyDescent="0.25">
      <c r="S120" s="115" t="s">
        <v>106</v>
      </c>
      <c r="T120" s="125">
        <v>16715</v>
      </c>
      <c r="U120" s="125">
        <v>16852</v>
      </c>
      <c r="V120" s="125">
        <v>17090</v>
      </c>
      <c r="W120" s="125">
        <v>17092</v>
      </c>
      <c r="X120" s="125">
        <v>16857</v>
      </c>
      <c r="Y120" s="125">
        <v>17307</v>
      </c>
      <c r="Z120" s="125">
        <v>18199</v>
      </c>
      <c r="AB120" s="122" t="str">
        <f>TEXT(Z120,"###,###")</f>
        <v>18,199</v>
      </c>
    </row>
    <row r="121" spans="19:32" x14ac:dyDescent="0.25">
      <c r="S121" s="115" t="s">
        <v>107</v>
      </c>
      <c r="T121" s="125">
        <v>2444</v>
      </c>
      <c r="U121" s="125">
        <v>2397</v>
      </c>
      <c r="V121" s="125">
        <v>2344</v>
      </c>
      <c r="W121" s="125">
        <v>2325</v>
      </c>
      <c r="X121" s="125">
        <v>2313</v>
      </c>
      <c r="Y121" s="125">
        <v>2381</v>
      </c>
      <c r="Z121" s="125">
        <v>2631</v>
      </c>
      <c r="AB121" s="122" t="str">
        <f>TEXT(Z121,"###,###")</f>
        <v>2,631</v>
      </c>
    </row>
    <row r="122" spans="19:32" x14ac:dyDescent="0.25">
      <c r="S122" s="115" t="s">
        <v>108</v>
      </c>
      <c r="T122" s="125">
        <v>2043</v>
      </c>
      <c r="U122" s="125">
        <v>2063</v>
      </c>
      <c r="V122" s="125">
        <v>2076</v>
      </c>
      <c r="W122" s="125">
        <v>2052</v>
      </c>
      <c r="X122" s="125">
        <v>1997</v>
      </c>
      <c r="Y122" s="125">
        <v>2090</v>
      </c>
      <c r="Z122" s="125">
        <v>2177</v>
      </c>
      <c r="AB122" s="122" t="str">
        <f>TEXT(Z122,"###,###")</f>
        <v>2,177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18758</v>
      </c>
      <c r="U124" s="125">
        <v>18915</v>
      </c>
      <c r="V124" s="125">
        <v>19166</v>
      </c>
      <c r="W124" s="125">
        <v>19144</v>
      </c>
      <c r="X124" s="125">
        <v>18854</v>
      </c>
      <c r="Y124" s="125">
        <v>19397</v>
      </c>
      <c r="Z124" s="125">
        <v>20376</v>
      </c>
      <c r="AB124" s="122" t="str">
        <f>TEXT(Z124,"###,###")</f>
        <v>20,376</v>
      </c>
      <c r="AD124" s="139">
        <f>Z124/$Z$7*100</f>
        <v>88.575899843505482</v>
      </c>
    </row>
    <row r="125" spans="19:32" x14ac:dyDescent="0.25">
      <c r="S125" s="115" t="s">
        <v>110</v>
      </c>
      <c r="T125" s="125">
        <v>4487</v>
      </c>
      <c r="U125" s="125">
        <v>4460</v>
      </c>
      <c r="V125" s="125">
        <v>4420</v>
      </c>
      <c r="W125" s="125">
        <v>4377</v>
      </c>
      <c r="X125" s="125">
        <v>4310</v>
      </c>
      <c r="Y125" s="125">
        <v>4471</v>
      </c>
      <c r="Z125" s="125">
        <v>4808</v>
      </c>
      <c r="AB125" s="122" t="str">
        <f>TEXT(Z125,"###,###")</f>
        <v>4,808</v>
      </c>
      <c r="AD125" s="139">
        <f>Z125/$Z$7*100</f>
        <v>20.900712919492261</v>
      </c>
    </row>
    <row r="127" spans="19:32" x14ac:dyDescent="0.25">
      <c r="S127" s="115" t="s">
        <v>111</v>
      </c>
      <c r="T127" s="125">
        <v>11109</v>
      </c>
      <c r="U127" s="125">
        <v>11075</v>
      </c>
      <c r="V127" s="125">
        <v>11168</v>
      </c>
      <c r="W127" s="125">
        <v>11093</v>
      </c>
      <c r="X127" s="125">
        <v>10842</v>
      </c>
      <c r="Y127" s="125">
        <v>11180</v>
      </c>
      <c r="Z127" s="125">
        <v>11799</v>
      </c>
      <c r="AB127" s="122" t="str">
        <f>TEXT(Z127,"###,###")</f>
        <v>11,799</v>
      </c>
      <c r="AD127" s="139">
        <f>Z127/$Z$7*100</f>
        <v>51.291079812206576</v>
      </c>
    </row>
    <row r="128" spans="19:32" x14ac:dyDescent="0.25">
      <c r="S128" s="115" t="s">
        <v>112</v>
      </c>
      <c r="T128" s="125">
        <v>10091</v>
      </c>
      <c r="U128" s="125">
        <v>10236</v>
      </c>
      <c r="V128" s="125">
        <v>10343</v>
      </c>
      <c r="W128" s="125">
        <v>10375</v>
      </c>
      <c r="X128" s="125">
        <v>10320</v>
      </c>
      <c r="Y128" s="125">
        <v>10598</v>
      </c>
      <c r="Z128" s="125">
        <v>11205</v>
      </c>
      <c r="AB128" s="122" t="str">
        <f>TEXT(Z128,"###,###")</f>
        <v>11,205</v>
      </c>
      <c r="AD128" s="139">
        <f>Z128/$Z$7*100</f>
        <v>48.708920187793424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95" id="{B3D20FB1-355B-49AC-BF89-27B2A8568FB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698" id="{7DDBBF0F-146E-42DE-AA22-21C4B55EBDE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701" id="{35FDA59B-BB84-4EF5-80FA-F284706E355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704" id="{3AFC6F87-E35D-47A6-B69E-9A910F86035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2554F-2446-4DC6-AFC7-DA4588CA0804}">
  <sheetPr codeName="Sheet93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Lower Eyre Peninsula</v>
      </c>
      <c r="T1" s="113"/>
      <c r="U1" s="113"/>
      <c r="V1" s="113"/>
      <c r="W1" s="113"/>
      <c r="X1" s="113"/>
      <c r="Y1" s="114" t="str">
        <f>Y3</f>
        <v>10.29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145</v>
      </c>
      <c r="Y3" s="118" t="s">
        <v>230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10.29 Lower Eyre Peninsula,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2736</v>
      </c>
      <c r="U4" s="121">
        <v>3004</v>
      </c>
      <c r="V4" s="121">
        <v>3166</v>
      </c>
      <c r="W4" s="121">
        <v>3361</v>
      </c>
      <c r="X4" s="121">
        <v>3283</v>
      </c>
      <c r="Y4" s="121">
        <v>3756</v>
      </c>
      <c r="Z4" s="121">
        <v>4226</v>
      </c>
      <c r="AB4" s="122" t="str">
        <f>TEXT(Z4,"###,###")</f>
        <v>4,226</v>
      </c>
      <c r="AD4" s="123">
        <f>Z4/Y4-1</f>
        <v>0.12513312034078816</v>
      </c>
      <c r="AF4" s="123">
        <f t="shared" ref="AF4:AF9" si="0">Z4/T4-1</f>
        <v>0.54459064327485374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1541</v>
      </c>
      <c r="U5" s="121">
        <v>1667</v>
      </c>
      <c r="V5" s="121">
        <v>1720</v>
      </c>
      <c r="W5" s="121">
        <v>1833</v>
      </c>
      <c r="X5" s="121">
        <v>1743</v>
      </c>
      <c r="Y5" s="121">
        <v>1990</v>
      </c>
      <c r="Z5" s="121">
        <v>2178</v>
      </c>
      <c r="AB5" s="122" t="str">
        <f>TEXT(Z5,"###,###")</f>
        <v>2,178</v>
      </c>
      <c r="AD5" s="123">
        <f t="shared" ref="AD5:AD9" si="1">Z5/Y5-1</f>
        <v>9.447236180904528E-2</v>
      </c>
      <c r="AF5" s="123">
        <f t="shared" si="0"/>
        <v>0.41336794289422452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1199</v>
      </c>
      <c r="U6" s="121">
        <v>1340</v>
      </c>
      <c r="V6" s="121">
        <v>1448</v>
      </c>
      <c r="W6" s="121">
        <v>1534</v>
      </c>
      <c r="X6" s="121">
        <v>1536</v>
      </c>
      <c r="Y6" s="121">
        <v>1766</v>
      </c>
      <c r="Z6" s="121">
        <v>2041</v>
      </c>
      <c r="AB6" s="122" t="str">
        <f>TEXT(Z6,"###,###")</f>
        <v>2,041</v>
      </c>
      <c r="AD6" s="123">
        <f t="shared" si="1"/>
        <v>0.15571913929784831</v>
      </c>
      <c r="AF6" s="123">
        <f t="shared" si="0"/>
        <v>0.70225187656380328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1832</v>
      </c>
      <c r="U7" s="121">
        <v>2002</v>
      </c>
      <c r="V7" s="121">
        <v>2133</v>
      </c>
      <c r="W7" s="121">
        <v>2268</v>
      </c>
      <c r="X7" s="121">
        <v>2253</v>
      </c>
      <c r="Y7" s="121">
        <v>2531</v>
      </c>
      <c r="Z7" s="121">
        <v>2850</v>
      </c>
      <c r="AB7" s="122" t="str">
        <f>TEXT(Z7,"###,###")</f>
        <v>2,850</v>
      </c>
      <c r="AD7" s="123">
        <f t="shared" si="1"/>
        <v>0.12603713947056505</v>
      </c>
      <c r="AF7" s="123">
        <f t="shared" si="0"/>
        <v>0.55567685589519655</v>
      </c>
    </row>
    <row r="8" spans="1:32" ht="17.25" customHeight="1" x14ac:dyDescent="0.25">
      <c r="A8" s="44" t="s">
        <v>13</v>
      </c>
      <c r="B8" s="45"/>
      <c r="C8" s="46"/>
      <c r="D8" s="47" t="str">
        <f>AB4</f>
        <v>4,226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2,850</v>
      </c>
      <c r="P8" s="48"/>
      <c r="S8" s="120" t="s">
        <v>88</v>
      </c>
      <c r="T8" s="121">
        <v>28672</v>
      </c>
      <c r="U8" s="121">
        <v>31079</v>
      </c>
      <c r="V8" s="121">
        <v>31252</v>
      </c>
      <c r="W8" s="121">
        <v>32427</v>
      </c>
      <c r="X8" s="121">
        <v>33807</v>
      </c>
      <c r="Y8" s="121">
        <v>32714.43</v>
      </c>
      <c r="Z8" s="121">
        <v>33575</v>
      </c>
      <c r="AB8" s="122" t="str">
        <f>TEXT(Z8,"$###,###")</f>
        <v>$33,575</v>
      </c>
      <c r="AD8" s="123">
        <f t="shared" si="1"/>
        <v>2.630551716780638E-2</v>
      </c>
      <c r="AF8" s="123">
        <f t="shared" si="0"/>
        <v>0.1710030691964286</v>
      </c>
    </row>
    <row r="9" spans="1:32" x14ac:dyDescent="0.25">
      <c r="A9" s="52" t="s">
        <v>15</v>
      </c>
      <c r="B9" s="53"/>
      <c r="C9" s="54"/>
      <c r="D9" s="55">
        <f>AD104</f>
        <v>64.529105537150969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51.96491228070176</v>
      </c>
      <c r="P9" s="56" t="s">
        <v>89</v>
      </c>
      <c r="S9" s="120" t="s">
        <v>7</v>
      </c>
      <c r="T9" s="121">
        <v>83827468</v>
      </c>
      <c r="U9" s="121">
        <v>96924363</v>
      </c>
      <c r="V9" s="121">
        <v>103173353</v>
      </c>
      <c r="W9" s="121">
        <v>107890097</v>
      </c>
      <c r="X9" s="121">
        <v>111051241</v>
      </c>
      <c r="Y9" s="121">
        <v>130397757</v>
      </c>
      <c r="Z9" s="121">
        <v>135574709</v>
      </c>
      <c r="AB9" s="122" t="str">
        <f>TEXT(Z9/1000000,"$#,###.0")&amp;" mil"</f>
        <v>$135.6 mil</v>
      </c>
      <c r="AD9" s="123">
        <f t="shared" si="1"/>
        <v>3.9701235045016992E-2</v>
      </c>
      <c r="AF9" s="123">
        <f t="shared" si="0"/>
        <v>0.61730650149184996</v>
      </c>
    </row>
    <row r="10" spans="1:32" x14ac:dyDescent="0.25">
      <c r="A10" s="52" t="s">
        <v>18</v>
      </c>
      <c r="B10" s="53"/>
      <c r="C10" s="54"/>
      <c r="D10" s="55">
        <f>AD105</f>
        <v>14.410790345480359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47.929824561403514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80</v>
      </c>
      <c r="P11" s="56" t="s">
        <v>89</v>
      </c>
      <c r="S11" s="120" t="s">
        <v>30</v>
      </c>
      <c r="T11" s="125">
        <v>2131</v>
      </c>
      <c r="U11" s="125">
        <v>2367</v>
      </c>
      <c r="V11" s="125">
        <v>2479</v>
      </c>
      <c r="W11" s="125">
        <v>2657</v>
      </c>
      <c r="X11" s="125">
        <v>2626</v>
      </c>
      <c r="Y11" s="125">
        <v>2968</v>
      </c>
      <c r="Z11" s="125">
        <v>3270</v>
      </c>
    </row>
    <row r="12" spans="1:32" ht="28.5" customHeight="1" x14ac:dyDescent="0.25">
      <c r="A12" s="52" t="s">
        <v>20</v>
      </c>
      <c r="B12" s="54"/>
      <c r="C12" s="54"/>
      <c r="D12" s="55">
        <f>AD108</f>
        <v>19.380028395646001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33.578947368421055</v>
      </c>
      <c r="P12" s="56" t="s">
        <v>89</v>
      </c>
      <c r="S12" s="120" t="s">
        <v>31</v>
      </c>
      <c r="T12" s="125">
        <v>603</v>
      </c>
      <c r="U12" s="125">
        <v>634</v>
      </c>
      <c r="V12" s="125">
        <v>680</v>
      </c>
      <c r="W12" s="125">
        <v>711</v>
      </c>
      <c r="X12" s="125">
        <v>656</v>
      </c>
      <c r="Y12" s="125">
        <v>788</v>
      </c>
      <c r="Z12" s="125">
        <v>956</v>
      </c>
    </row>
    <row r="13" spans="1:32" ht="15" customHeight="1" x14ac:dyDescent="0.25">
      <c r="A13" s="52" t="s">
        <v>21</v>
      </c>
      <c r="B13" s="54"/>
      <c r="C13" s="54"/>
      <c r="D13" s="55">
        <f>AD109</f>
        <v>18.267865593942261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44.1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17.67628963558921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23.8760056791292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558</v>
      </c>
      <c r="Z15" s="125">
        <v>638</v>
      </c>
      <c r="AB15" s="129">
        <f t="shared" ref="AB15:AB34" si="2">IF(Z15="np",0,Z15/$Z$34)</f>
        <v>0.15089877010406813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34</v>
      </c>
      <c r="Z16" s="125">
        <v>45</v>
      </c>
      <c r="AB16" s="129">
        <f t="shared" si="2"/>
        <v>1.064333017975402E-2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139</v>
      </c>
      <c r="Z17" s="125">
        <v>217</v>
      </c>
      <c r="AB17" s="129">
        <f t="shared" si="2"/>
        <v>5.1324503311258277E-2</v>
      </c>
    </row>
    <row r="18" spans="1:28" x14ac:dyDescent="0.25">
      <c r="A18" s="82" t="str">
        <f>$S$1&amp;" ("&amp;$T$2&amp;" to "&amp;$Z$2&amp;")"</f>
        <v>Lower Eyre Peninsula (2011-12 to 2017-18)</v>
      </c>
      <c r="B18" s="82"/>
      <c r="C18" s="82"/>
      <c r="D18" s="82"/>
      <c r="E18" s="82"/>
      <c r="F18" s="82"/>
      <c r="G18" s="82" t="str">
        <f>$S$1&amp;" ("&amp;$T$2&amp;" to "&amp;$Z$2&amp;")"</f>
        <v>Lower Eyre Peninsula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19</v>
      </c>
      <c r="Z18" s="125">
        <v>19</v>
      </c>
      <c r="AB18" s="129">
        <f t="shared" si="2"/>
        <v>4.4938505203405863E-3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203</v>
      </c>
      <c r="Z19" s="125">
        <v>234</v>
      </c>
      <c r="AB19" s="129">
        <f t="shared" si="2"/>
        <v>5.534531693472091E-2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99</v>
      </c>
      <c r="Z20" s="125">
        <v>99</v>
      </c>
      <c r="AB20" s="129">
        <f t="shared" si="2"/>
        <v>2.3415326395458846E-2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344</v>
      </c>
      <c r="Z21" s="125">
        <v>370</v>
      </c>
      <c r="AB21" s="129">
        <f t="shared" si="2"/>
        <v>8.7511825922421946E-2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170</v>
      </c>
      <c r="Z22" s="125">
        <v>232</v>
      </c>
      <c r="AB22" s="129">
        <f t="shared" si="2"/>
        <v>5.4872280037842953E-2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199</v>
      </c>
      <c r="Z23" s="125">
        <v>222</v>
      </c>
      <c r="AB23" s="129">
        <f t="shared" si="2"/>
        <v>5.2507095553453169E-2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7</v>
      </c>
      <c r="Z24" s="125">
        <v>6</v>
      </c>
      <c r="AB24" s="129">
        <f t="shared" si="2"/>
        <v>1.4191106906338694E-3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88</v>
      </c>
      <c r="Z25" s="125">
        <v>93</v>
      </c>
      <c r="AB25" s="129">
        <f t="shared" si="2"/>
        <v>2.1996215704824976E-2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47</v>
      </c>
      <c r="Z26" s="125">
        <v>58</v>
      </c>
      <c r="AB26" s="129">
        <f t="shared" si="2"/>
        <v>1.3718070009460738E-2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140</v>
      </c>
      <c r="Z27" s="125">
        <v>162</v>
      </c>
      <c r="AB27" s="129">
        <f t="shared" si="2"/>
        <v>3.8315988647114475E-2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127</v>
      </c>
      <c r="Z28" s="125">
        <v>151</v>
      </c>
      <c r="AB28" s="129">
        <f t="shared" si="2"/>
        <v>3.5714285714285712E-2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150</v>
      </c>
      <c r="Z29" s="125">
        <v>173</v>
      </c>
      <c r="AB29" s="129">
        <f t="shared" si="2"/>
        <v>4.0917691579943238E-2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286</v>
      </c>
      <c r="Z30" s="125">
        <v>328</v>
      </c>
      <c r="AB30" s="129">
        <f t="shared" si="2"/>
        <v>7.7578051087984864E-2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267</v>
      </c>
      <c r="Z31" s="125">
        <v>351</v>
      </c>
      <c r="AB31" s="129">
        <f t="shared" si="2"/>
        <v>8.3017975402081362E-2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39</v>
      </c>
      <c r="Z32" s="125">
        <v>51</v>
      </c>
      <c r="AB32" s="129">
        <f t="shared" si="2"/>
        <v>1.2062440870387891E-2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129</v>
      </c>
      <c r="Z33" s="125">
        <v>166</v>
      </c>
      <c r="AB33" s="129">
        <f t="shared" si="2"/>
        <v>3.9262062440870389E-2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3756</v>
      </c>
      <c r="Z34" s="132">
        <v>4228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4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46</v>
      </c>
      <c r="Y45" s="125">
        <v>48</v>
      </c>
      <c r="Z45" s="125">
        <v>59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107</v>
      </c>
      <c r="Y46" s="125">
        <v>157</v>
      </c>
      <c r="Z46" s="125">
        <v>134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145</v>
      </c>
      <c r="Y47" s="125">
        <v>142</v>
      </c>
      <c r="Z47" s="125">
        <v>160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163</v>
      </c>
      <c r="Y48" s="125">
        <v>165</v>
      </c>
      <c r="Z48" s="125">
        <v>176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Lower Eyre Peninsula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176</v>
      </c>
      <c r="Y49" s="125">
        <v>150</v>
      </c>
      <c r="Z49" s="125">
        <v>175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145</v>
      </c>
      <c r="Y50" s="125">
        <v>190</v>
      </c>
      <c r="Z50" s="125">
        <v>215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164</v>
      </c>
      <c r="Y51" s="125">
        <v>179</v>
      </c>
      <c r="Z51" s="125">
        <v>172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192</v>
      </c>
      <c r="Y52" s="125">
        <v>233</v>
      </c>
      <c r="Z52" s="125">
        <v>223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203</v>
      </c>
      <c r="Y53" s="125">
        <v>214</v>
      </c>
      <c r="Z53" s="125">
        <v>219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160</v>
      </c>
      <c r="Y54" s="125">
        <v>197</v>
      </c>
      <c r="Z54" s="125">
        <v>216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136</v>
      </c>
      <c r="Y55" s="125">
        <v>156</v>
      </c>
      <c r="Z55" s="125">
        <v>172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57</v>
      </c>
      <c r="Y56" s="125">
        <v>83</v>
      </c>
      <c r="Z56" s="125">
        <v>104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27</v>
      </c>
      <c r="Y57" s="125">
        <v>47</v>
      </c>
      <c r="Z57" s="125">
        <v>45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10</v>
      </c>
      <c r="Y58" s="125">
        <v>15</v>
      </c>
      <c r="Z58" s="125">
        <v>29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7</v>
      </c>
      <c r="Y59" s="125">
        <v>4</v>
      </c>
      <c r="Z59" s="125">
        <v>7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5</v>
      </c>
      <c r="Z60" s="125">
        <v>2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1742</v>
      </c>
      <c r="Y61" s="125">
        <v>1990</v>
      </c>
      <c r="Z61" s="125">
        <v>2179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7</v>
      </c>
      <c r="Y63" s="125">
        <v>5</v>
      </c>
      <c r="Z63" s="125">
        <v>2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Lower Eyre Peninsula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40</v>
      </c>
      <c r="Y64" s="125">
        <v>64</v>
      </c>
      <c r="Z64" s="125">
        <v>48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103</v>
      </c>
      <c r="Y65" s="125">
        <v>123</v>
      </c>
      <c r="Z65" s="125">
        <v>169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114</v>
      </c>
      <c r="Y66" s="125">
        <v>99</v>
      </c>
      <c r="Z66" s="125">
        <v>135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152</v>
      </c>
      <c r="Y67" s="125">
        <v>137</v>
      </c>
      <c r="Z67" s="125">
        <v>136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161</v>
      </c>
      <c r="Y68" s="125">
        <v>176</v>
      </c>
      <c r="Z68" s="125">
        <v>176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133</v>
      </c>
      <c r="Y69" s="125">
        <v>178</v>
      </c>
      <c r="Z69" s="125">
        <v>194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179</v>
      </c>
      <c r="Y70" s="125">
        <v>176</v>
      </c>
      <c r="Z70" s="125">
        <v>217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195</v>
      </c>
      <c r="Y71" s="125">
        <v>257</v>
      </c>
      <c r="Z71" s="125">
        <v>261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153</v>
      </c>
      <c r="Y72" s="125">
        <v>191</v>
      </c>
      <c r="Z72" s="125">
        <v>229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141</v>
      </c>
      <c r="Y73" s="125">
        <v>157</v>
      </c>
      <c r="Z73" s="125">
        <v>208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79</v>
      </c>
      <c r="Y74" s="125">
        <v>114</v>
      </c>
      <c r="Z74" s="125">
        <v>130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46</v>
      </c>
      <c r="Y75" s="125">
        <v>48</v>
      </c>
      <c r="Z75" s="125">
        <v>84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13</v>
      </c>
      <c r="Y76" s="125">
        <v>22</v>
      </c>
      <c r="Z76" s="125">
        <v>28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10</v>
      </c>
      <c r="Y77" s="125">
        <v>14</v>
      </c>
      <c r="Z77" s="125">
        <v>14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4</v>
      </c>
      <c r="Y78" s="125">
        <v>7</v>
      </c>
      <c r="Z78" s="125">
        <v>9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0</v>
      </c>
      <c r="Z79" s="125">
        <v>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1538</v>
      </c>
      <c r="Y80" s="125">
        <v>1766</v>
      </c>
      <c r="Z80" s="125">
        <v>2046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Lower Eyre Peninsula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121</v>
      </c>
      <c r="Y83" s="125">
        <v>136</v>
      </c>
      <c r="Z83" s="125">
        <v>143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94</v>
      </c>
      <c r="Y84" s="125">
        <v>109</v>
      </c>
      <c r="Z84" s="125">
        <v>120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4,226</v>
      </c>
      <c r="D85" s="96">
        <f t="shared" ref="D85:D90" si="4">AD4</f>
        <v>0.12513312034078816</v>
      </c>
      <c r="E85" s="97">
        <f t="shared" ref="E85:E90" si="5">AD4</f>
        <v>0.12513312034078816</v>
      </c>
      <c r="F85" s="96">
        <f t="shared" ref="F85:F90" si="6">AF4</f>
        <v>0.54459064327485374</v>
      </c>
      <c r="G85" s="97">
        <f t="shared" ref="G85:G90" si="7">AF4</f>
        <v>0.54459064327485374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193</v>
      </c>
      <c r="Y85" s="125">
        <v>213</v>
      </c>
      <c r="Z85" s="125">
        <v>230</v>
      </c>
    </row>
    <row r="86" spans="1:32" ht="15" customHeight="1" x14ac:dyDescent="0.25">
      <c r="A86" s="98" t="s">
        <v>4</v>
      </c>
      <c r="B86" s="95"/>
      <c r="C86" s="109" t="str">
        <f t="shared" si="3"/>
        <v>2,178</v>
      </c>
      <c r="D86" s="96">
        <f t="shared" si="4"/>
        <v>9.447236180904528E-2</v>
      </c>
      <c r="E86" s="97">
        <f t="shared" si="5"/>
        <v>9.447236180904528E-2</v>
      </c>
      <c r="F86" s="96">
        <f t="shared" si="6"/>
        <v>0.41336794289422452</v>
      </c>
      <c r="G86" s="97">
        <f t="shared" si="7"/>
        <v>0.41336794289422452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42</v>
      </c>
      <c r="Y86" s="125">
        <v>46</v>
      </c>
      <c r="Z86" s="125">
        <v>49</v>
      </c>
    </row>
    <row r="87" spans="1:32" ht="15" customHeight="1" x14ac:dyDescent="0.25">
      <c r="A87" s="98" t="s">
        <v>5</v>
      </c>
      <c r="B87" s="95"/>
      <c r="C87" s="109" t="str">
        <f t="shared" si="3"/>
        <v>2,041</v>
      </c>
      <c r="D87" s="96">
        <f t="shared" si="4"/>
        <v>0.15571913929784831</v>
      </c>
      <c r="E87" s="97">
        <f t="shared" si="5"/>
        <v>0.15571913929784831</v>
      </c>
      <c r="F87" s="96">
        <f t="shared" si="6"/>
        <v>0.70225187656380328</v>
      </c>
      <c r="G87" s="97">
        <f t="shared" si="7"/>
        <v>0.70225187656380328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16</v>
      </c>
      <c r="Y87" s="125">
        <v>25</v>
      </c>
      <c r="Z87" s="125">
        <v>23</v>
      </c>
    </row>
    <row r="88" spans="1:32" ht="15" customHeight="1" x14ac:dyDescent="0.25">
      <c r="A88" s="95" t="s">
        <v>6</v>
      </c>
      <c r="B88" s="95"/>
      <c r="C88" s="109" t="str">
        <f t="shared" si="3"/>
        <v>2,850</v>
      </c>
      <c r="D88" s="96">
        <f t="shared" si="4"/>
        <v>0.12603713947056505</v>
      </c>
      <c r="E88" s="97">
        <f t="shared" si="5"/>
        <v>0.12603713947056505</v>
      </c>
      <c r="F88" s="96">
        <f t="shared" si="6"/>
        <v>0.55567685589519655</v>
      </c>
      <c r="G88" s="97">
        <f t="shared" si="7"/>
        <v>0.55567685589519655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45</v>
      </c>
      <c r="Y88" s="125">
        <v>54</v>
      </c>
      <c r="Z88" s="125">
        <v>60</v>
      </c>
    </row>
    <row r="89" spans="1:32" ht="15" customHeight="1" x14ac:dyDescent="0.25">
      <c r="A89" s="95" t="s">
        <v>104</v>
      </c>
      <c r="B89" s="95"/>
      <c r="C89" s="146" t="str">
        <f t="shared" si="3"/>
        <v>$33,575</v>
      </c>
      <c r="D89" s="96">
        <f t="shared" si="4"/>
        <v>2.630551716780638E-2</v>
      </c>
      <c r="E89" s="97">
        <f t="shared" si="5"/>
        <v>2.630551716780638E-2</v>
      </c>
      <c r="F89" s="96">
        <f t="shared" si="6"/>
        <v>0.1710030691964286</v>
      </c>
      <c r="G89" s="97">
        <f t="shared" si="7"/>
        <v>0.1710030691964286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109</v>
      </c>
      <c r="Y89" s="125">
        <v>137</v>
      </c>
      <c r="Z89" s="125">
        <v>148</v>
      </c>
    </row>
    <row r="90" spans="1:32" ht="15" customHeight="1" x14ac:dyDescent="0.25">
      <c r="A90" s="95" t="s">
        <v>7</v>
      </c>
      <c r="B90" s="95"/>
      <c r="C90" s="109" t="str">
        <f t="shared" si="3"/>
        <v>$135.6 mil</v>
      </c>
      <c r="D90" s="96">
        <f t="shared" si="4"/>
        <v>3.9701235045016992E-2</v>
      </c>
      <c r="E90" s="97">
        <f t="shared" si="5"/>
        <v>3.9701235045016992E-2</v>
      </c>
      <c r="F90" s="96">
        <f t="shared" si="6"/>
        <v>0.61730650149184996</v>
      </c>
      <c r="G90" s="97">
        <f t="shared" si="7"/>
        <v>0.61730650149184996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205</v>
      </c>
      <c r="Y90" s="125">
        <v>224</v>
      </c>
      <c r="Z90" s="125">
        <v>254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1188</v>
      </c>
      <c r="Y91" s="125">
        <v>1329</v>
      </c>
      <c r="Z91" s="125">
        <v>1484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67</v>
      </c>
      <c r="Y93" s="125">
        <v>91</v>
      </c>
      <c r="Z93" s="125">
        <v>96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184</v>
      </c>
      <c r="Y94" s="125">
        <v>205</v>
      </c>
      <c r="Z94" s="125">
        <v>245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41</v>
      </c>
      <c r="Y95" s="125">
        <v>40</v>
      </c>
      <c r="Z95" s="125">
        <v>46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155</v>
      </c>
      <c r="Y96" s="125">
        <v>189</v>
      </c>
      <c r="Z96" s="125">
        <v>222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164</v>
      </c>
      <c r="Y97" s="125">
        <v>190</v>
      </c>
      <c r="Z97" s="125">
        <v>214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111</v>
      </c>
      <c r="Y98" s="125">
        <v>128</v>
      </c>
      <c r="Z98" s="125">
        <v>132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11</v>
      </c>
      <c r="Y99" s="125">
        <v>10</v>
      </c>
      <c r="Z99" s="125">
        <v>9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84</v>
      </c>
      <c r="Y100" s="125">
        <v>104</v>
      </c>
      <c r="Z100" s="125">
        <v>111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1066</v>
      </c>
      <c r="Y101" s="125">
        <v>1202</v>
      </c>
      <c r="Z101" s="125">
        <v>1364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2173</v>
      </c>
      <c r="Y104" s="125">
        <v>2501</v>
      </c>
      <c r="Z104" s="125">
        <v>2727</v>
      </c>
      <c r="AB104" s="122" t="str">
        <f>TEXT(Z104,"###,###")</f>
        <v>2,727</v>
      </c>
      <c r="AD104" s="143">
        <f>Z104/($Z$4)*100</f>
        <v>64.529105537150969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466</v>
      </c>
      <c r="Y105" s="125">
        <v>546</v>
      </c>
      <c r="Z105" s="125">
        <v>609</v>
      </c>
      <c r="AB105" s="122" t="str">
        <f>TEXT(Z105,"###,###")</f>
        <v>609</v>
      </c>
      <c r="AD105" s="143">
        <f>Z105/($Z$4)*100</f>
        <v>14.410790345480359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2639</v>
      </c>
      <c r="Y106" s="132">
        <v>3047</v>
      </c>
      <c r="Z106" s="132">
        <v>3336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576</v>
      </c>
      <c r="Y108" s="125">
        <v>737</v>
      </c>
      <c r="Z108" s="125">
        <v>819</v>
      </c>
      <c r="AB108" s="122" t="str">
        <f>TEXT(Z108,"###,###")</f>
        <v>819</v>
      </c>
      <c r="AD108" s="143">
        <f>Z108/($Z$4)*100</f>
        <v>19.380028395646001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648</v>
      </c>
      <c r="Y109" s="125">
        <v>741</v>
      </c>
      <c r="Z109" s="125">
        <v>772</v>
      </c>
      <c r="AB109" s="122" t="str">
        <f>TEXT(Z109,"###,###")</f>
        <v>772</v>
      </c>
      <c r="AD109" s="143">
        <f>Z109/($Z$4)*100</f>
        <v>18.267865593942261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617</v>
      </c>
      <c r="Y110" s="125">
        <v>655</v>
      </c>
      <c r="Z110" s="125">
        <v>747</v>
      </c>
      <c r="AB110" s="122" t="str">
        <f>TEXT(Z110,"###,###")</f>
        <v>747</v>
      </c>
      <c r="AD110" s="143">
        <f>Z110/($Z$4)*100</f>
        <v>17.67628963558921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796</v>
      </c>
      <c r="Y111" s="125">
        <v>914</v>
      </c>
      <c r="Z111" s="125">
        <v>1009</v>
      </c>
      <c r="AB111" s="122" t="str">
        <f>TEXT(Z111,"###,###")</f>
        <v>1,009</v>
      </c>
      <c r="AD111" s="143">
        <f>Z111/($Z$4)*100</f>
        <v>23.8760056791292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3282</v>
      </c>
      <c r="Y112" s="125">
        <v>3756</v>
      </c>
      <c r="Z112" s="125">
        <v>4228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41.45</v>
      </c>
      <c r="U118" s="144">
        <v>44.47</v>
      </c>
      <c r="V118" s="144">
        <v>41.61</v>
      </c>
      <c r="W118" s="144">
        <v>44.72</v>
      </c>
      <c r="X118" s="144">
        <v>43.7</v>
      </c>
      <c r="Y118" s="144">
        <v>43.34</v>
      </c>
      <c r="Z118" s="144">
        <v>44.06</v>
      </c>
      <c r="AB118" s="122" t="str">
        <f>TEXT(Z118,"##.0")</f>
        <v>44.1</v>
      </c>
    </row>
    <row r="120" spans="19:32" x14ac:dyDescent="0.25">
      <c r="S120" s="115" t="s">
        <v>106</v>
      </c>
      <c r="T120" s="125">
        <v>1226</v>
      </c>
      <c r="U120" s="125">
        <v>1367</v>
      </c>
      <c r="V120" s="125">
        <v>1451</v>
      </c>
      <c r="W120" s="125">
        <v>1558</v>
      </c>
      <c r="X120" s="125">
        <v>1594</v>
      </c>
      <c r="Y120" s="125">
        <v>1743</v>
      </c>
      <c r="Z120" s="125">
        <v>1892</v>
      </c>
      <c r="AB120" s="122" t="str">
        <f>TEXT(Z120,"###,###")</f>
        <v>1,892</v>
      </c>
    </row>
    <row r="121" spans="19:32" x14ac:dyDescent="0.25">
      <c r="S121" s="115" t="s">
        <v>107</v>
      </c>
      <c r="T121" s="125">
        <v>370</v>
      </c>
      <c r="U121" s="125">
        <v>376</v>
      </c>
      <c r="V121" s="125">
        <v>406</v>
      </c>
      <c r="W121" s="125">
        <v>442</v>
      </c>
      <c r="X121" s="125">
        <v>395</v>
      </c>
      <c r="Y121" s="125">
        <v>455</v>
      </c>
      <c r="Z121" s="125">
        <v>569</v>
      </c>
      <c r="AB121" s="122" t="str">
        <f>TEXT(Z121,"###,###")</f>
        <v>569</v>
      </c>
    </row>
    <row r="122" spans="19:32" x14ac:dyDescent="0.25">
      <c r="S122" s="115" t="s">
        <v>108</v>
      </c>
      <c r="T122" s="125">
        <v>233</v>
      </c>
      <c r="U122" s="125">
        <v>257</v>
      </c>
      <c r="V122" s="125">
        <v>277</v>
      </c>
      <c r="W122" s="125">
        <v>271</v>
      </c>
      <c r="X122" s="125">
        <v>263</v>
      </c>
      <c r="Y122" s="125">
        <v>333</v>
      </c>
      <c r="Z122" s="125">
        <v>388</v>
      </c>
      <c r="AB122" s="122" t="str">
        <f>TEXT(Z122,"###,###")</f>
        <v>388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1459</v>
      </c>
      <c r="U124" s="125">
        <v>1624</v>
      </c>
      <c r="V124" s="125">
        <v>1728</v>
      </c>
      <c r="W124" s="125">
        <v>1829</v>
      </c>
      <c r="X124" s="125">
        <v>1857</v>
      </c>
      <c r="Y124" s="125">
        <v>2076</v>
      </c>
      <c r="Z124" s="125">
        <v>2280</v>
      </c>
      <c r="AB124" s="122" t="str">
        <f>TEXT(Z124,"###,###")</f>
        <v>2,280</v>
      </c>
      <c r="AD124" s="139">
        <f>Z124/$Z$7*100</f>
        <v>80</v>
      </c>
    </row>
    <row r="125" spans="19:32" x14ac:dyDescent="0.25">
      <c r="S125" s="115" t="s">
        <v>110</v>
      </c>
      <c r="T125" s="125">
        <v>603</v>
      </c>
      <c r="U125" s="125">
        <v>633</v>
      </c>
      <c r="V125" s="125">
        <v>683</v>
      </c>
      <c r="W125" s="125">
        <v>713</v>
      </c>
      <c r="X125" s="125">
        <v>658</v>
      </c>
      <c r="Y125" s="125">
        <v>788</v>
      </c>
      <c r="Z125" s="125">
        <v>957</v>
      </c>
      <c r="AB125" s="122" t="str">
        <f>TEXT(Z125,"###,###")</f>
        <v>957</v>
      </c>
      <c r="AD125" s="139">
        <f>Z125/$Z$7*100</f>
        <v>33.578947368421055</v>
      </c>
    </row>
    <row r="127" spans="19:32" x14ac:dyDescent="0.25">
      <c r="S127" s="115" t="s">
        <v>111</v>
      </c>
      <c r="T127" s="125">
        <v>1018</v>
      </c>
      <c r="U127" s="125">
        <v>1083</v>
      </c>
      <c r="V127" s="125">
        <v>1158</v>
      </c>
      <c r="W127" s="125">
        <v>1225</v>
      </c>
      <c r="X127" s="125">
        <v>1192</v>
      </c>
      <c r="Y127" s="125">
        <v>1329</v>
      </c>
      <c r="Z127" s="125">
        <v>1481</v>
      </c>
      <c r="AB127" s="122" t="str">
        <f>TEXT(Z127,"###,###")</f>
        <v>1,481</v>
      </c>
      <c r="AD127" s="139">
        <f>Z127/$Z$7*100</f>
        <v>51.96491228070176</v>
      </c>
    </row>
    <row r="128" spans="19:32" x14ac:dyDescent="0.25">
      <c r="S128" s="115" t="s">
        <v>112</v>
      </c>
      <c r="T128" s="125">
        <v>815</v>
      </c>
      <c r="U128" s="125">
        <v>918</v>
      </c>
      <c r="V128" s="125">
        <v>974</v>
      </c>
      <c r="W128" s="125">
        <v>1042</v>
      </c>
      <c r="X128" s="125">
        <v>1069</v>
      </c>
      <c r="Y128" s="125">
        <v>1202</v>
      </c>
      <c r="Z128" s="125">
        <v>1366</v>
      </c>
      <c r="AB128" s="122" t="str">
        <f>TEXT(Z128,"###,###")</f>
        <v>1,366</v>
      </c>
      <c r="AD128" s="139">
        <f>Z128/$Z$7*100</f>
        <v>47.929824561403514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25" id="{A4356488-648B-4FC0-A563-02F9D60F91D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428" id="{7CBFDACF-5F15-4514-AD0D-B6B7257964B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431" id="{F63133D0-A772-4496-8AF0-A0CC761550F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34" id="{F4F2A479-C478-4E3E-9B47-B4C43516390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F1B0A-18E8-475C-8F79-A1F9B2394301}">
  <sheetPr codeName="Sheet94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Loxton Waikerie</v>
      </c>
      <c r="T1" s="113"/>
      <c r="U1" s="113"/>
      <c r="V1" s="113"/>
      <c r="W1" s="113"/>
      <c r="X1" s="113"/>
      <c r="Y1" s="114" t="str">
        <f>Y3</f>
        <v>10.30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146</v>
      </c>
      <c r="Y3" s="118" t="s">
        <v>147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10.30 Loxton Waikerie,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7157</v>
      </c>
      <c r="U4" s="121">
        <v>7258</v>
      </c>
      <c r="V4" s="121">
        <v>7261</v>
      </c>
      <c r="W4" s="121">
        <v>7659</v>
      </c>
      <c r="X4" s="121">
        <v>7763</v>
      </c>
      <c r="Y4" s="121">
        <v>8372</v>
      </c>
      <c r="Z4" s="121">
        <v>9367</v>
      </c>
      <c r="AB4" s="122" t="str">
        <f>TEXT(Z4,"###,###")</f>
        <v>9,367</v>
      </c>
      <c r="AD4" s="123">
        <f>Z4/Y4-1</f>
        <v>0.11884854276158618</v>
      </c>
      <c r="AF4" s="123">
        <f t="shared" ref="AF4:AF9" si="0">Z4/T4-1</f>
        <v>0.30878859857482177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3882</v>
      </c>
      <c r="U5" s="121">
        <v>3848</v>
      </c>
      <c r="V5" s="121">
        <v>3844</v>
      </c>
      <c r="W5" s="121">
        <v>4154</v>
      </c>
      <c r="X5" s="121">
        <v>4180</v>
      </c>
      <c r="Y5" s="121">
        <v>4506</v>
      </c>
      <c r="Z5" s="121">
        <v>4935</v>
      </c>
      <c r="AB5" s="122" t="str">
        <f>TEXT(Z5,"###,###")</f>
        <v>4,935</v>
      </c>
      <c r="AD5" s="123">
        <f t="shared" ref="AD5:AD9" si="1">Z5/Y5-1</f>
        <v>9.5206391478029229E-2</v>
      </c>
      <c r="AF5" s="123">
        <f t="shared" si="0"/>
        <v>0.27125193199381759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3281</v>
      </c>
      <c r="U6" s="121">
        <v>3411</v>
      </c>
      <c r="V6" s="121">
        <v>3423</v>
      </c>
      <c r="W6" s="121">
        <v>3504</v>
      </c>
      <c r="X6" s="121">
        <v>3587</v>
      </c>
      <c r="Y6" s="121">
        <v>3866</v>
      </c>
      <c r="Z6" s="121">
        <v>4430</v>
      </c>
      <c r="AB6" s="122" t="str">
        <f>TEXT(Z6,"###,###")</f>
        <v>4,430</v>
      </c>
      <c r="AD6" s="123">
        <f t="shared" si="1"/>
        <v>0.1458872219348164</v>
      </c>
      <c r="AF6" s="123">
        <f t="shared" si="0"/>
        <v>0.35019811033221582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4731</v>
      </c>
      <c r="U7" s="121">
        <v>4975</v>
      </c>
      <c r="V7" s="121">
        <v>5050</v>
      </c>
      <c r="W7" s="121">
        <v>5211</v>
      </c>
      <c r="X7" s="121">
        <v>5301</v>
      </c>
      <c r="Y7" s="121">
        <v>5718</v>
      </c>
      <c r="Z7" s="121">
        <v>6386</v>
      </c>
      <c r="AB7" s="122" t="str">
        <f>TEXT(Z7,"###,###")</f>
        <v>6,386</v>
      </c>
      <c r="AD7" s="123">
        <f t="shared" si="1"/>
        <v>0.11682406435816728</v>
      </c>
      <c r="AF7" s="123">
        <f t="shared" si="0"/>
        <v>0.34982033396744883</v>
      </c>
    </row>
    <row r="8" spans="1:32" ht="17.25" customHeight="1" x14ac:dyDescent="0.25">
      <c r="A8" s="44" t="s">
        <v>13</v>
      </c>
      <c r="B8" s="45"/>
      <c r="C8" s="46"/>
      <c r="D8" s="47" t="str">
        <f>AB4</f>
        <v>9,367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6,386</v>
      </c>
      <c r="P8" s="48"/>
      <c r="S8" s="120" t="s">
        <v>88</v>
      </c>
      <c r="T8" s="121">
        <v>26646.01</v>
      </c>
      <c r="U8" s="121">
        <v>28339.25</v>
      </c>
      <c r="V8" s="121">
        <v>28877.14</v>
      </c>
      <c r="W8" s="121">
        <v>29467.32</v>
      </c>
      <c r="X8" s="121">
        <v>32088.5</v>
      </c>
      <c r="Y8" s="121">
        <v>32744</v>
      </c>
      <c r="Z8" s="121">
        <v>33034</v>
      </c>
      <c r="AB8" s="122" t="str">
        <f>TEXT(Z8,"$###,###")</f>
        <v>$33,034</v>
      </c>
      <c r="AD8" s="123">
        <f t="shared" si="1"/>
        <v>8.856584412411328E-3</v>
      </c>
      <c r="AF8" s="123">
        <f t="shared" si="0"/>
        <v>0.23973532997998581</v>
      </c>
    </row>
    <row r="9" spans="1:32" x14ac:dyDescent="0.25">
      <c r="A9" s="52" t="s">
        <v>15</v>
      </c>
      <c r="B9" s="53"/>
      <c r="C9" s="54"/>
      <c r="D9" s="55">
        <f>AD104</f>
        <v>68.260915981637666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53.6172878170999</v>
      </c>
      <c r="P9" s="56" t="s">
        <v>89</v>
      </c>
      <c r="S9" s="120" t="s">
        <v>7</v>
      </c>
      <c r="T9" s="121">
        <v>169800940</v>
      </c>
      <c r="U9" s="121">
        <v>182598548</v>
      </c>
      <c r="V9" s="121">
        <v>196944815</v>
      </c>
      <c r="W9" s="121">
        <v>208371734</v>
      </c>
      <c r="X9" s="121">
        <v>222954453</v>
      </c>
      <c r="Y9" s="121">
        <v>250073209</v>
      </c>
      <c r="Z9" s="121">
        <v>281048728</v>
      </c>
      <c r="AB9" s="122" t="str">
        <f>TEXT(Z9/1000000,"$#,###.0")&amp;" mil"</f>
        <v>$281.0 mil</v>
      </c>
      <c r="AD9" s="123">
        <f t="shared" si="1"/>
        <v>0.12386580363352717</v>
      </c>
      <c r="AF9" s="123">
        <f t="shared" si="0"/>
        <v>0.65516591368693256</v>
      </c>
    </row>
    <row r="10" spans="1:32" x14ac:dyDescent="0.25">
      <c r="A10" s="52" t="s">
        <v>18</v>
      </c>
      <c r="B10" s="53"/>
      <c r="C10" s="54"/>
      <c r="D10" s="55">
        <f>AD105</f>
        <v>15.704067470908509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46.382712182900093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86.548700281866587</v>
      </c>
      <c r="P11" s="56" t="s">
        <v>89</v>
      </c>
      <c r="S11" s="120" t="s">
        <v>30</v>
      </c>
      <c r="T11" s="125">
        <v>6172</v>
      </c>
      <c r="U11" s="125">
        <v>6236</v>
      </c>
      <c r="V11" s="125">
        <v>6218</v>
      </c>
      <c r="W11" s="125">
        <v>6516</v>
      </c>
      <c r="X11" s="125">
        <v>6548</v>
      </c>
      <c r="Y11" s="125">
        <v>7003</v>
      </c>
      <c r="Z11" s="125">
        <v>7826</v>
      </c>
    </row>
    <row r="12" spans="1:32" ht="28.5" customHeight="1" x14ac:dyDescent="0.25">
      <c r="A12" s="52" t="s">
        <v>20</v>
      </c>
      <c r="B12" s="54"/>
      <c r="C12" s="54"/>
      <c r="D12" s="55">
        <f>AD108</f>
        <v>18.340984306608306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24.130911368618854</v>
      </c>
      <c r="P12" s="56" t="s">
        <v>89</v>
      </c>
      <c r="S12" s="120" t="s">
        <v>31</v>
      </c>
      <c r="T12" s="125">
        <v>985</v>
      </c>
      <c r="U12" s="125">
        <v>1024</v>
      </c>
      <c r="V12" s="125">
        <v>1048</v>
      </c>
      <c r="W12" s="125">
        <v>1144</v>
      </c>
      <c r="X12" s="125">
        <v>1216</v>
      </c>
      <c r="Y12" s="125">
        <v>1369</v>
      </c>
      <c r="Z12" s="125">
        <v>1539</v>
      </c>
    </row>
    <row r="13" spans="1:32" ht="15" customHeight="1" x14ac:dyDescent="0.25">
      <c r="A13" s="52" t="s">
        <v>21</v>
      </c>
      <c r="B13" s="54"/>
      <c r="C13" s="54"/>
      <c r="D13" s="55">
        <f>AD109</f>
        <v>19.365858866232518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43.1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22.963595601580014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23.219814241486066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1466</v>
      </c>
      <c r="Z15" s="125">
        <v>1608</v>
      </c>
      <c r="AB15" s="129">
        <f t="shared" ref="AB15:AB34" si="2">IF(Z15="np",0,Z15/$Z$34)</f>
        <v>0.17157490396927016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38</v>
      </c>
      <c r="Z16" s="125">
        <v>38</v>
      </c>
      <c r="AB16" s="129">
        <f t="shared" si="2"/>
        <v>4.0546308151941952E-3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633</v>
      </c>
      <c r="Z17" s="125">
        <v>778</v>
      </c>
      <c r="AB17" s="129">
        <f t="shared" si="2"/>
        <v>8.3013230900554846E-2</v>
      </c>
    </row>
    <row r="18" spans="1:28" x14ac:dyDescent="0.25">
      <c r="A18" s="82" t="str">
        <f>$S$1&amp;" ("&amp;$T$2&amp;" to "&amp;$Z$2&amp;")"</f>
        <v>Loxton Waikerie (2011-12 to 2017-18)</v>
      </c>
      <c r="B18" s="82"/>
      <c r="C18" s="82"/>
      <c r="D18" s="82"/>
      <c r="E18" s="82"/>
      <c r="F18" s="82"/>
      <c r="G18" s="82" t="str">
        <f>$S$1&amp;" ("&amp;$T$2&amp;" to "&amp;$Z$2&amp;")"</f>
        <v>Loxton Waikerie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96</v>
      </c>
      <c r="Z18" s="125">
        <v>103</v>
      </c>
      <c r="AB18" s="129">
        <f t="shared" si="2"/>
        <v>1.0990183525394792E-2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359</v>
      </c>
      <c r="Z19" s="125">
        <v>421</v>
      </c>
      <c r="AB19" s="129">
        <f t="shared" si="2"/>
        <v>4.4921041399914638E-2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344</v>
      </c>
      <c r="Z20" s="125">
        <v>381</v>
      </c>
      <c r="AB20" s="129">
        <f t="shared" si="2"/>
        <v>4.0653008962868116E-2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675</v>
      </c>
      <c r="Z21" s="125">
        <v>672</v>
      </c>
      <c r="AB21" s="129">
        <f t="shared" si="2"/>
        <v>7.1702944942381566E-2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400</v>
      </c>
      <c r="Z22" s="125">
        <v>448</v>
      </c>
      <c r="AB22" s="129">
        <f t="shared" si="2"/>
        <v>4.7801963294921042E-2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269</v>
      </c>
      <c r="Z23" s="125">
        <v>353</v>
      </c>
      <c r="AB23" s="129">
        <f t="shared" si="2"/>
        <v>3.7665386256935551E-2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19</v>
      </c>
      <c r="Z24" s="125">
        <v>28</v>
      </c>
      <c r="AB24" s="129">
        <f t="shared" si="2"/>
        <v>2.9876227059325651E-3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130</v>
      </c>
      <c r="Z25" s="125">
        <v>161</v>
      </c>
      <c r="AB25" s="129">
        <f t="shared" si="2"/>
        <v>1.7178830559112249E-2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118</v>
      </c>
      <c r="Z26" s="125">
        <v>164</v>
      </c>
      <c r="AB26" s="129">
        <f t="shared" si="2"/>
        <v>1.7498932991890738E-2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181</v>
      </c>
      <c r="Z27" s="125">
        <v>217</v>
      </c>
      <c r="AB27" s="129">
        <f t="shared" si="2"/>
        <v>2.3154075970977378E-2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527</v>
      </c>
      <c r="Z28" s="125">
        <v>547</v>
      </c>
      <c r="AB28" s="129">
        <f t="shared" si="2"/>
        <v>5.8365343576611182E-2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327</v>
      </c>
      <c r="Z29" s="125">
        <v>342</v>
      </c>
      <c r="AB29" s="129">
        <f t="shared" si="2"/>
        <v>3.6491677336747762E-2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514</v>
      </c>
      <c r="Z30" s="125">
        <v>636</v>
      </c>
      <c r="AB30" s="129">
        <f t="shared" si="2"/>
        <v>6.7861715749039694E-2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777</v>
      </c>
      <c r="Z31" s="125">
        <v>924</v>
      </c>
      <c r="AB31" s="129">
        <f t="shared" si="2"/>
        <v>9.8591549295774641E-2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36</v>
      </c>
      <c r="Z32" s="125">
        <v>59</v>
      </c>
      <c r="AB32" s="129">
        <f t="shared" si="2"/>
        <v>6.2953478446436196E-3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233</v>
      </c>
      <c r="Z33" s="125">
        <v>295</v>
      </c>
      <c r="AB33" s="129">
        <f t="shared" si="2"/>
        <v>3.1476739223218093E-2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8372</v>
      </c>
      <c r="Z34" s="132">
        <v>9372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18</v>
      </c>
      <c r="Y44" s="125">
        <v>17</v>
      </c>
      <c r="Z44" s="125">
        <v>19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114</v>
      </c>
      <c r="Y45" s="125">
        <v>108</v>
      </c>
      <c r="Z45" s="125">
        <v>127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321</v>
      </c>
      <c r="Y46" s="125">
        <v>354</v>
      </c>
      <c r="Z46" s="125">
        <v>332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491</v>
      </c>
      <c r="Y47" s="125">
        <v>472</v>
      </c>
      <c r="Z47" s="125">
        <v>496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480</v>
      </c>
      <c r="Y48" s="125">
        <v>507</v>
      </c>
      <c r="Z48" s="125">
        <v>519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Loxton Waikerie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347</v>
      </c>
      <c r="Y49" s="125">
        <v>398</v>
      </c>
      <c r="Z49" s="125">
        <v>434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306</v>
      </c>
      <c r="Y50" s="125">
        <v>299</v>
      </c>
      <c r="Z50" s="125">
        <v>340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370</v>
      </c>
      <c r="Y51" s="125">
        <v>399</v>
      </c>
      <c r="Z51" s="125">
        <v>401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375</v>
      </c>
      <c r="Y52" s="125">
        <v>430</v>
      </c>
      <c r="Z52" s="125">
        <v>459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412</v>
      </c>
      <c r="Y53" s="125">
        <v>423</v>
      </c>
      <c r="Z53" s="125">
        <v>442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389</v>
      </c>
      <c r="Y54" s="125">
        <v>418</v>
      </c>
      <c r="Z54" s="125">
        <v>479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291</v>
      </c>
      <c r="Y55" s="125">
        <v>333</v>
      </c>
      <c r="Z55" s="125">
        <v>404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145</v>
      </c>
      <c r="Y56" s="125">
        <v>191</v>
      </c>
      <c r="Z56" s="125">
        <v>230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69</v>
      </c>
      <c r="Y57" s="125">
        <v>92</v>
      </c>
      <c r="Z57" s="125">
        <v>120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36</v>
      </c>
      <c r="Y58" s="125">
        <v>43</v>
      </c>
      <c r="Z58" s="125">
        <v>42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19</v>
      </c>
      <c r="Y59" s="125">
        <v>14</v>
      </c>
      <c r="Z59" s="125">
        <v>19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2</v>
      </c>
      <c r="Y60" s="125">
        <v>10</v>
      </c>
      <c r="Z60" s="125">
        <v>12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4182</v>
      </c>
      <c r="Y61" s="125">
        <v>4506</v>
      </c>
      <c r="Z61" s="125">
        <v>4935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11</v>
      </c>
      <c r="Y63" s="125">
        <v>18</v>
      </c>
      <c r="Z63" s="125">
        <v>19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Loxton Waikerie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114</v>
      </c>
      <c r="Y64" s="125">
        <v>114</v>
      </c>
      <c r="Z64" s="125">
        <v>142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264</v>
      </c>
      <c r="Y65" s="125">
        <v>296</v>
      </c>
      <c r="Z65" s="125">
        <v>306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307</v>
      </c>
      <c r="Y66" s="125">
        <v>306</v>
      </c>
      <c r="Z66" s="125">
        <v>457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382</v>
      </c>
      <c r="Y67" s="125">
        <v>380</v>
      </c>
      <c r="Z67" s="125">
        <v>419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290</v>
      </c>
      <c r="Y68" s="125">
        <v>349</v>
      </c>
      <c r="Z68" s="125">
        <v>359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290</v>
      </c>
      <c r="Y69" s="125">
        <v>293</v>
      </c>
      <c r="Z69" s="125">
        <v>322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354</v>
      </c>
      <c r="Y70" s="125">
        <v>353</v>
      </c>
      <c r="Z70" s="125">
        <v>367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382</v>
      </c>
      <c r="Y71" s="125">
        <v>422</v>
      </c>
      <c r="Z71" s="125">
        <v>475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389</v>
      </c>
      <c r="Y72" s="125">
        <v>422</v>
      </c>
      <c r="Z72" s="125">
        <v>488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353</v>
      </c>
      <c r="Y73" s="125">
        <v>423</v>
      </c>
      <c r="Z73" s="125">
        <v>465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232</v>
      </c>
      <c r="Y74" s="125">
        <v>250</v>
      </c>
      <c r="Z74" s="125">
        <v>310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136</v>
      </c>
      <c r="Y75" s="125">
        <v>142</v>
      </c>
      <c r="Z75" s="125">
        <v>183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39</v>
      </c>
      <c r="Y76" s="125">
        <v>56</v>
      </c>
      <c r="Z76" s="125">
        <v>64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29</v>
      </c>
      <c r="Y77" s="125">
        <v>28</v>
      </c>
      <c r="Z77" s="125">
        <v>27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9</v>
      </c>
      <c r="Y78" s="125">
        <v>8</v>
      </c>
      <c r="Z78" s="125">
        <v>18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3</v>
      </c>
      <c r="Y79" s="125">
        <v>8</v>
      </c>
      <c r="Z79" s="125">
        <v>8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3583</v>
      </c>
      <c r="Y80" s="125">
        <v>3866</v>
      </c>
      <c r="Z80" s="125">
        <v>4429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Loxton Waikerie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224</v>
      </c>
      <c r="Y83" s="125">
        <v>263</v>
      </c>
      <c r="Z83" s="125">
        <v>304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177</v>
      </c>
      <c r="Y84" s="125">
        <v>186</v>
      </c>
      <c r="Z84" s="125">
        <v>191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9,367</v>
      </c>
      <c r="D85" s="96">
        <f t="shared" ref="D85:D90" si="4">AD4</f>
        <v>0.11884854276158618</v>
      </c>
      <c r="E85" s="97">
        <f t="shared" ref="E85:E90" si="5">AD4</f>
        <v>0.11884854276158618</v>
      </c>
      <c r="F85" s="96">
        <f t="shared" ref="F85:F90" si="6">AF4</f>
        <v>0.30878859857482177</v>
      </c>
      <c r="G85" s="97">
        <f t="shared" ref="G85:G90" si="7">AF4</f>
        <v>0.30878859857482177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425</v>
      </c>
      <c r="Y85" s="125">
        <v>455</v>
      </c>
      <c r="Z85" s="125">
        <v>469</v>
      </c>
    </row>
    <row r="86" spans="1:32" ht="15" customHeight="1" x14ac:dyDescent="0.25">
      <c r="A86" s="98" t="s">
        <v>4</v>
      </c>
      <c r="B86" s="95"/>
      <c r="C86" s="109" t="str">
        <f t="shared" si="3"/>
        <v>4,935</v>
      </c>
      <c r="D86" s="96">
        <f t="shared" si="4"/>
        <v>9.5206391478029229E-2</v>
      </c>
      <c r="E86" s="97">
        <f t="shared" si="5"/>
        <v>9.5206391478029229E-2</v>
      </c>
      <c r="F86" s="96">
        <f t="shared" si="6"/>
        <v>0.27125193199381759</v>
      </c>
      <c r="G86" s="97">
        <f t="shared" si="7"/>
        <v>0.27125193199381759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113</v>
      </c>
      <c r="Y86" s="125">
        <v>126</v>
      </c>
      <c r="Z86" s="125">
        <v>137</v>
      </c>
    </row>
    <row r="87" spans="1:32" ht="15" customHeight="1" x14ac:dyDescent="0.25">
      <c r="A87" s="98" t="s">
        <v>5</v>
      </c>
      <c r="B87" s="95"/>
      <c r="C87" s="109" t="str">
        <f t="shared" si="3"/>
        <v>4,430</v>
      </c>
      <c r="D87" s="96">
        <f t="shared" si="4"/>
        <v>0.1458872219348164</v>
      </c>
      <c r="E87" s="97">
        <f t="shared" si="5"/>
        <v>0.1458872219348164</v>
      </c>
      <c r="F87" s="96">
        <f t="shared" si="6"/>
        <v>0.35019811033221582</v>
      </c>
      <c r="G87" s="97">
        <f t="shared" si="7"/>
        <v>0.35019811033221582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80</v>
      </c>
      <c r="Y87" s="125">
        <v>83</v>
      </c>
      <c r="Z87" s="125">
        <v>76</v>
      </c>
    </row>
    <row r="88" spans="1:32" ht="15" customHeight="1" x14ac:dyDescent="0.25">
      <c r="A88" s="95" t="s">
        <v>6</v>
      </c>
      <c r="B88" s="95"/>
      <c r="C88" s="109" t="str">
        <f t="shared" si="3"/>
        <v>6,386</v>
      </c>
      <c r="D88" s="96">
        <f t="shared" si="4"/>
        <v>0.11682406435816728</v>
      </c>
      <c r="E88" s="97">
        <f t="shared" si="5"/>
        <v>0.11682406435816728</v>
      </c>
      <c r="F88" s="96">
        <f t="shared" si="6"/>
        <v>0.34982033396744883</v>
      </c>
      <c r="G88" s="97">
        <f t="shared" si="7"/>
        <v>0.34982033396744883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119</v>
      </c>
      <c r="Y88" s="125">
        <v>110</v>
      </c>
      <c r="Z88" s="125">
        <v>129</v>
      </c>
    </row>
    <row r="89" spans="1:32" ht="15" customHeight="1" x14ac:dyDescent="0.25">
      <c r="A89" s="95" t="s">
        <v>104</v>
      </c>
      <c r="B89" s="95"/>
      <c r="C89" s="146" t="str">
        <f t="shared" si="3"/>
        <v>$33,034</v>
      </c>
      <c r="D89" s="96">
        <f t="shared" si="4"/>
        <v>8.856584412411328E-3</v>
      </c>
      <c r="E89" s="97">
        <f t="shared" si="5"/>
        <v>8.856584412411328E-3</v>
      </c>
      <c r="F89" s="96">
        <f t="shared" si="6"/>
        <v>0.23973532997998581</v>
      </c>
      <c r="G89" s="97">
        <f t="shared" si="7"/>
        <v>0.23973532997998581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288</v>
      </c>
      <c r="Y89" s="125">
        <v>314</v>
      </c>
      <c r="Z89" s="125">
        <v>366</v>
      </c>
    </row>
    <row r="90" spans="1:32" ht="15" customHeight="1" x14ac:dyDescent="0.25">
      <c r="A90" s="95" t="s">
        <v>7</v>
      </c>
      <c r="B90" s="95"/>
      <c r="C90" s="109" t="str">
        <f t="shared" si="3"/>
        <v>$281.0 mil</v>
      </c>
      <c r="D90" s="96">
        <f t="shared" si="4"/>
        <v>0.12386580363352717</v>
      </c>
      <c r="E90" s="97">
        <f t="shared" si="5"/>
        <v>0.12386580363352717</v>
      </c>
      <c r="F90" s="96">
        <f t="shared" si="6"/>
        <v>0.65516591368693256</v>
      </c>
      <c r="G90" s="97">
        <f t="shared" si="7"/>
        <v>0.65516591368693256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701</v>
      </c>
      <c r="Y90" s="125">
        <v>725</v>
      </c>
      <c r="Z90" s="125">
        <v>789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2856</v>
      </c>
      <c r="Y91" s="125">
        <v>3070</v>
      </c>
      <c r="Z91" s="125">
        <v>3420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109</v>
      </c>
      <c r="Y93" s="125">
        <v>139</v>
      </c>
      <c r="Z93" s="125">
        <v>169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379</v>
      </c>
      <c r="Y94" s="125">
        <v>413</v>
      </c>
      <c r="Z94" s="125">
        <v>457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58</v>
      </c>
      <c r="Y95" s="125">
        <v>68</v>
      </c>
      <c r="Z95" s="125">
        <v>83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418</v>
      </c>
      <c r="Y96" s="125">
        <v>460</v>
      </c>
      <c r="Z96" s="125">
        <v>512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329</v>
      </c>
      <c r="Y97" s="125">
        <v>369</v>
      </c>
      <c r="Z97" s="125">
        <v>395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236</v>
      </c>
      <c r="Y98" s="125">
        <v>258</v>
      </c>
      <c r="Z98" s="125">
        <v>286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11</v>
      </c>
      <c r="Y99" s="125">
        <v>13</v>
      </c>
      <c r="Z99" s="125">
        <v>16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339</v>
      </c>
      <c r="Y100" s="125">
        <v>352</v>
      </c>
      <c r="Z100" s="125">
        <v>403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2442</v>
      </c>
      <c r="Y101" s="125">
        <v>2648</v>
      </c>
      <c r="Z101" s="125">
        <v>2967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5406</v>
      </c>
      <c r="Y104" s="125">
        <v>5832</v>
      </c>
      <c r="Z104" s="125">
        <v>6394</v>
      </c>
      <c r="AB104" s="122" t="str">
        <f>TEXT(Z104,"###,###")</f>
        <v>6,394</v>
      </c>
      <c r="AD104" s="143">
        <f>Z104/($Z$4)*100</f>
        <v>68.260915981637666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1228</v>
      </c>
      <c r="Y105" s="125">
        <v>1339</v>
      </c>
      <c r="Z105" s="125">
        <v>1471</v>
      </c>
      <c r="AB105" s="122" t="str">
        <f>TEXT(Z105,"###,###")</f>
        <v>1,471</v>
      </c>
      <c r="AD105" s="143">
        <f>Z105/($Z$4)*100</f>
        <v>15.704067470908509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6634</v>
      </c>
      <c r="Y106" s="132">
        <v>7171</v>
      </c>
      <c r="Z106" s="132">
        <v>7865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1294</v>
      </c>
      <c r="Y108" s="125">
        <v>1436</v>
      </c>
      <c r="Z108" s="125">
        <v>1718</v>
      </c>
      <c r="AB108" s="122" t="str">
        <f>TEXT(Z108,"###,###")</f>
        <v>1,718</v>
      </c>
      <c r="AD108" s="143">
        <f>Z108/($Z$4)*100</f>
        <v>18.340984306608306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1542</v>
      </c>
      <c r="Y109" s="125">
        <v>1646</v>
      </c>
      <c r="Z109" s="125">
        <v>1814</v>
      </c>
      <c r="AB109" s="122" t="str">
        <f>TEXT(Z109,"###,###")</f>
        <v>1,814</v>
      </c>
      <c r="AD109" s="143">
        <f>Z109/($Z$4)*100</f>
        <v>19.365858866232518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1843</v>
      </c>
      <c r="Y110" s="125">
        <v>2010</v>
      </c>
      <c r="Z110" s="125">
        <v>2151</v>
      </c>
      <c r="AB110" s="122" t="str">
        <f>TEXT(Z110,"###,###")</f>
        <v>2,151</v>
      </c>
      <c r="AD110" s="143">
        <f>Z110/($Z$4)*100</f>
        <v>22.963595601580014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1959</v>
      </c>
      <c r="Y111" s="125">
        <v>2079</v>
      </c>
      <c r="Z111" s="125">
        <v>2175</v>
      </c>
      <c r="AB111" s="122" t="str">
        <f>TEXT(Z111,"###,###")</f>
        <v>2,175</v>
      </c>
      <c r="AD111" s="143">
        <f>Z111/($Z$4)*100</f>
        <v>23.219814241486066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7761</v>
      </c>
      <c r="Y112" s="125">
        <v>8372</v>
      </c>
      <c r="Z112" s="125">
        <v>9370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38.92</v>
      </c>
      <c r="U118" s="144">
        <v>44.32</v>
      </c>
      <c r="V118" s="144">
        <v>44.53</v>
      </c>
      <c r="W118" s="144">
        <v>43.76</v>
      </c>
      <c r="X118" s="144">
        <v>40.840000000000003</v>
      </c>
      <c r="Y118" s="144">
        <v>42.49</v>
      </c>
      <c r="Z118" s="144">
        <v>43.09</v>
      </c>
      <c r="AB118" s="122" t="str">
        <f>TEXT(Z118,"##.0")</f>
        <v>43.1</v>
      </c>
    </row>
    <row r="120" spans="19:32" x14ac:dyDescent="0.25">
      <c r="S120" s="115" t="s">
        <v>106</v>
      </c>
      <c r="T120" s="125">
        <v>3741</v>
      </c>
      <c r="U120" s="125">
        <v>3946</v>
      </c>
      <c r="V120" s="125">
        <v>4005</v>
      </c>
      <c r="W120" s="125">
        <v>4068</v>
      </c>
      <c r="X120" s="125">
        <v>4084</v>
      </c>
      <c r="Y120" s="125">
        <v>4349</v>
      </c>
      <c r="Z120" s="125">
        <v>4843</v>
      </c>
      <c r="AB120" s="122" t="str">
        <f>TEXT(Z120,"###,###")</f>
        <v>4,843</v>
      </c>
    </row>
    <row r="121" spans="19:32" x14ac:dyDescent="0.25">
      <c r="S121" s="115" t="s">
        <v>107</v>
      </c>
      <c r="T121" s="125">
        <v>512</v>
      </c>
      <c r="U121" s="125">
        <v>540</v>
      </c>
      <c r="V121" s="125">
        <v>568</v>
      </c>
      <c r="W121" s="125">
        <v>628</v>
      </c>
      <c r="X121" s="125">
        <v>640</v>
      </c>
      <c r="Y121" s="125">
        <v>742</v>
      </c>
      <c r="Z121" s="125">
        <v>857</v>
      </c>
      <c r="AB121" s="122" t="str">
        <f>TEXT(Z121,"###,###")</f>
        <v>857</v>
      </c>
    </row>
    <row r="122" spans="19:32" x14ac:dyDescent="0.25">
      <c r="S122" s="115" t="s">
        <v>108</v>
      </c>
      <c r="T122" s="125">
        <v>475</v>
      </c>
      <c r="U122" s="125">
        <v>485</v>
      </c>
      <c r="V122" s="125">
        <v>480</v>
      </c>
      <c r="W122" s="125">
        <v>512</v>
      </c>
      <c r="X122" s="125">
        <v>571</v>
      </c>
      <c r="Y122" s="125">
        <v>627</v>
      </c>
      <c r="Z122" s="125">
        <v>684</v>
      </c>
      <c r="AB122" s="122" t="str">
        <f>TEXT(Z122,"###,###")</f>
        <v>684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4216</v>
      </c>
      <c r="U124" s="125">
        <v>4431</v>
      </c>
      <c r="V124" s="125">
        <v>4485</v>
      </c>
      <c r="W124" s="125">
        <v>4580</v>
      </c>
      <c r="X124" s="125">
        <v>4655</v>
      </c>
      <c r="Y124" s="125">
        <v>4976</v>
      </c>
      <c r="Z124" s="125">
        <v>5527</v>
      </c>
      <c r="AB124" s="122" t="str">
        <f>TEXT(Z124,"###,###")</f>
        <v>5,527</v>
      </c>
      <c r="AD124" s="139">
        <f>Z124/$Z$7*100</f>
        <v>86.548700281866587</v>
      </c>
    </row>
    <row r="125" spans="19:32" x14ac:dyDescent="0.25">
      <c r="S125" s="115" t="s">
        <v>110</v>
      </c>
      <c r="T125" s="125">
        <v>987</v>
      </c>
      <c r="U125" s="125">
        <v>1025</v>
      </c>
      <c r="V125" s="125">
        <v>1048</v>
      </c>
      <c r="W125" s="125">
        <v>1140</v>
      </c>
      <c r="X125" s="125">
        <v>1211</v>
      </c>
      <c r="Y125" s="125">
        <v>1369</v>
      </c>
      <c r="Z125" s="125">
        <v>1541</v>
      </c>
      <c r="AB125" s="122" t="str">
        <f>TEXT(Z125,"###,###")</f>
        <v>1,541</v>
      </c>
      <c r="AD125" s="139">
        <f>Z125/$Z$7*100</f>
        <v>24.130911368618854</v>
      </c>
    </row>
    <row r="127" spans="19:32" x14ac:dyDescent="0.25">
      <c r="S127" s="115" t="s">
        <v>111</v>
      </c>
      <c r="T127" s="125">
        <v>2541</v>
      </c>
      <c r="U127" s="125">
        <v>2673</v>
      </c>
      <c r="V127" s="125">
        <v>2715</v>
      </c>
      <c r="W127" s="125">
        <v>2816</v>
      </c>
      <c r="X127" s="125">
        <v>2859</v>
      </c>
      <c r="Y127" s="125">
        <v>3070</v>
      </c>
      <c r="Z127" s="125">
        <v>3424</v>
      </c>
      <c r="AB127" s="122" t="str">
        <f>TEXT(Z127,"###,###")</f>
        <v>3,424</v>
      </c>
      <c r="AD127" s="139">
        <f>Z127/$Z$7*100</f>
        <v>53.6172878170999</v>
      </c>
    </row>
    <row r="128" spans="19:32" x14ac:dyDescent="0.25">
      <c r="S128" s="115" t="s">
        <v>112</v>
      </c>
      <c r="T128" s="125">
        <v>2189</v>
      </c>
      <c r="U128" s="125">
        <v>2304</v>
      </c>
      <c r="V128" s="125">
        <v>2333</v>
      </c>
      <c r="W128" s="125">
        <v>2390</v>
      </c>
      <c r="X128" s="125">
        <v>2441</v>
      </c>
      <c r="Y128" s="125">
        <v>2648</v>
      </c>
      <c r="Z128" s="125">
        <v>2962</v>
      </c>
      <c r="AB128" s="122" t="str">
        <f>TEXT(Z128,"###,###")</f>
        <v>2,962</v>
      </c>
      <c r="AD128" s="139">
        <f>Z128/$Z$7*100</f>
        <v>46.382712182900093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15" id="{4C8DBC86-DC6B-422F-BFF2-E57E262764C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418" id="{F1C5B6B1-C5B2-424B-85D0-A9051343D92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421" id="{A690E836-8C86-4ADE-9F70-D9352E1B18F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24" id="{7D7A9A05-5565-488C-89B8-BA30C9BA9DB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C7D54-A4C8-44FD-B5CA-CFC802A00547}">
  <sheetPr codeName="Sheet95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Maralinga Tjarutja</v>
      </c>
      <c r="T1" s="113"/>
      <c r="U1" s="113"/>
      <c r="V1" s="113"/>
      <c r="W1" s="113"/>
      <c r="X1" s="113"/>
      <c r="Y1" s="114" t="str">
        <f>Y3</f>
        <v>10.31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148</v>
      </c>
      <c r="Y3" s="118" t="s">
        <v>231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10.31 Maralinga Tjarutja,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0</v>
      </c>
      <c r="U4" s="121">
        <v>0</v>
      </c>
      <c r="V4" s="121">
        <v>0</v>
      </c>
      <c r="W4" s="121">
        <v>0</v>
      </c>
      <c r="X4" s="121">
        <v>7</v>
      </c>
      <c r="Y4" s="121">
        <v>18</v>
      </c>
      <c r="Z4" s="121">
        <v>6</v>
      </c>
      <c r="AB4" s="122" t="str">
        <f>TEXT(Z4,"###,###")</f>
        <v>6</v>
      </c>
      <c r="AD4" s="123">
        <f>Z4/Y4-1</f>
        <v>-0.66666666666666674</v>
      </c>
      <c r="AF4" s="123" t="e">
        <f t="shared" ref="AF4:AF9" si="0">Z4/T4-1</f>
        <v>#DIV/0!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0</v>
      </c>
      <c r="U5" s="121">
        <v>0</v>
      </c>
      <c r="V5" s="121">
        <v>0</v>
      </c>
      <c r="W5" s="121">
        <v>0</v>
      </c>
      <c r="X5" s="121">
        <v>1</v>
      </c>
      <c r="Y5" s="121">
        <v>8</v>
      </c>
      <c r="Z5" s="121">
        <v>0</v>
      </c>
      <c r="AB5" s="122" t="str">
        <f>TEXT(Z5,"###,###")</f>
        <v/>
      </c>
      <c r="AD5" s="123">
        <f t="shared" ref="AD5:AD9" si="1">Z5/Y5-1</f>
        <v>-1</v>
      </c>
      <c r="AF5" s="123" t="e">
        <f t="shared" si="0"/>
        <v>#DIV/0!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0</v>
      </c>
      <c r="U6" s="121">
        <v>0</v>
      </c>
      <c r="V6" s="121">
        <v>0</v>
      </c>
      <c r="W6" s="121">
        <v>0</v>
      </c>
      <c r="X6" s="121">
        <v>7</v>
      </c>
      <c r="Y6" s="121">
        <v>8</v>
      </c>
      <c r="Z6" s="121">
        <v>7</v>
      </c>
      <c r="AB6" s="122" t="str">
        <f>TEXT(Z6,"###,###")</f>
        <v>7</v>
      </c>
      <c r="AD6" s="123">
        <f t="shared" si="1"/>
        <v>-0.125</v>
      </c>
      <c r="AF6" s="123" t="e">
        <f t="shared" si="0"/>
        <v>#DIV/0!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0</v>
      </c>
      <c r="U7" s="121">
        <v>0</v>
      </c>
      <c r="V7" s="121">
        <v>0</v>
      </c>
      <c r="W7" s="121">
        <v>0</v>
      </c>
      <c r="X7" s="121">
        <v>7</v>
      </c>
      <c r="Y7" s="121">
        <v>10</v>
      </c>
      <c r="Z7" s="121">
        <v>7</v>
      </c>
      <c r="AB7" s="122" t="str">
        <f>TEXT(Z7,"###,###")</f>
        <v>7</v>
      </c>
      <c r="AD7" s="123">
        <f t="shared" si="1"/>
        <v>-0.30000000000000004</v>
      </c>
      <c r="AF7" s="123" t="e">
        <f t="shared" si="0"/>
        <v>#DIV/0!</v>
      </c>
    </row>
    <row r="8" spans="1:32" ht="17.25" customHeight="1" x14ac:dyDescent="0.25">
      <c r="A8" s="44" t="s">
        <v>13</v>
      </c>
      <c r="B8" s="45"/>
      <c r="C8" s="46"/>
      <c r="D8" s="47" t="str">
        <f>AB4</f>
        <v>6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7</v>
      </c>
      <c r="P8" s="48"/>
      <c r="S8" s="120" t="s">
        <v>88</v>
      </c>
      <c r="T8" s="121">
        <v>76415</v>
      </c>
      <c r="U8" s="121">
        <v>224.96</v>
      </c>
      <c r="V8" s="121">
        <v>2165.25</v>
      </c>
      <c r="W8" s="121">
        <v>1076</v>
      </c>
      <c r="X8" s="121">
        <v>60059.22</v>
      </c>
      <c r="Y8" s="121">
        <v>38116.43</v>
      </c>
      <c r="Z8" s="121">
        <v>35890.660000000003</v>
      </c>
      <c r="AB8" s="122" t="str">
        <f>TEXT(Z8,"$###,###")</f>
        <v>$35,891</v>
      </c>
      <c r="AD8" s="123">
        <f t="shared" si="1"/>
        <v>-5.839397865959628E-2</v>
      </c>
      <c r="AF8" s="123">
        <f t="shared" si="0"/>
        <v>-0.53031917817182483</v>
      </c>
    </row>
    <row r="9" spans="1:32" x14ac:dyDescent="0.25">
      <c r="A9" s="52" t="s">
        <v>15</v>
      </c>
      <c r="B9" s="53"/>
      <c r="C9" s="54"/>
      <c r="D9" s="55">
        <f>AD104</f>
        <v>0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0</v>
      </c>
      <c r="P9" s="56" t="s">
        <v>89</v>
      </c>
      <c r="S9" s="120" t="s">
        <v>7</v>
      </c>
      <c r="T9" s="121">
        <v>76415</v>
      </c>
      <c r="U9" s="121">
        <v>177</v>
      </c>
      <c r="V9" s="121">
        <v>698</v>
      </c>
      <c r="W9" s="121">
        <v>2153</v>
      </c>
      <c r="X9" s="121">
        <v>405892</v>
      </c>
      <c r="Y9" s="121">
        <v>501234</v>
      </c>
      <c r="Z9" s="121">
        <v>270213</v>
      </c>
      <c r="AB9" s="122" t="str">
        <f>TEXT(Z9/1000000,"$#,###.0")&amp;" mil"</f>
        <v>$.3 mil</v>
      </c>
      <c r="AD9" s="123">
        <f t="shared" si="1"/>
        <v>-0.46090448772429649</v>
      </c>
      <c r="AF9" s="123">
        <f t="shared" si="0"/>
        <v>2.5361251063272916</v>
      </c>
    </row>
    <row r="10" spans="1:32" x14ac:dyDescent="0.25">
      <c r="A10" s="52" t="s">
        <v>18</v>
      </c>
      <c r="B10" s="53"/>
      <c r="C10" s="54"/>
      <c r="D10" s="55">
        <f>AD105</f>
        <v>50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14.285714285714285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71.428571428571431</v>
      </c>
      <c r="P11" s="56" t="s">
        <v>89</v>
      </c>
      <c r="S11" s="120" t="s">
        <v>30</v>
      </c>
      <c r="T11" s="125">
        <v>0</v>
      </c>
      <c r="U11" s="125">
        <v>0</v>
      </c>
      <c r="V11" s="125">
        <v>0</v>
      </c>
      <c r="W11" s="125">
        <v>0</v>
      </c>
      <c r="X11" s="125">
        <v>12</v>
      </c>
      <c r="Y11" s="125">
        <v>16</v>
      </c>
      <c r="Z11" s="125">
        <v>10</v>
      </c>
    </row>
    <row r="12" spans="1:32" ht="28.5" customHeight="1" x14ac:dyDescent="0.25">
      <c r="A12" s="52" t="s">
        <v>20</v>
      </c>
      <c r="B12" s="54"/>
      <c r="C12" s="54"/>
      <c r="D12" s="55">
        <f>AD108</f>
        <v>0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0</v>
      </c>
      <c r="P12" s="56" t="s">
        <v>89</v>
      </c>
      <c r="S12" s="120" t="s">
        <v>31</v>
      </c>
      <c r="T12" s="125">
        <v>0</v>
      </c>
      <c r="U12" s="125">
        <v>0</v>
      </c>
      <c r="V12" s="125">
        <v>0</v>
      </c>
      <c r="W12" s="125">
        <v>0</v>
      </c>
      <c r="X12" s="125">
        <v>0</v>
      </c>
      <c r="Y12" s="125">
        <v>0</v>
      </c>
      <c r="Z12" s="125">
        <v>0</v>
      </c>
    </row>
    <row r="13" spans="1:32" ht="15" customHeight="1" x14ac:dyDescent="0.25">
      <c r="A13" s="52" t="s">
        <v>21</v>
      </c>
      <c r="B13" s="54"/>
      <c r="C13" s="54"/>
      <c r="D13" s="55">
        <f>AD109</f>
        <v>0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47.4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66.666666666666657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0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0</v>
      </c>
      <c r="Z15" s="125">
        <v>0</v>
      </c>
      <c r="AB15" s="129">
        <f t="shared" ref="AB15:AB34" si="2">IF(Z15="np",0,Z15/$Z$34)</f>
        <v>0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0</v>
      </c>
      <c r="Z16" s="125">
        <v>0</v>
      </c>
      <c r="AB16" s="129">
        <f t="shared" si="2"/>
        <v>0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0</v>
      </c>
      <c r="Z17" s="125">
        <v>0</v>
      </c>
      <c r="AB17" s="129">
        <f t="shared" si="2"/>
        <v>0</v>
      </c>
    </row>
    <row r="18" spans="1:28" x14ac:dyDescent="0.25">
      <c r="A18" s="82" t="str">
        <f>$S$1&amp;" ("&amp;$T$2&amp;" to "&amp;$Z$2&amp;")"</f>
        <v>Maralinga Tjarutja (2011-12 to 2017-18)</v>
      </c>
      <c r="B18" s="82"/>
      <c r="C18" s="82"/>
      <c r="D18" s="82"/>
      <c r="E18" s="82"/>
      <c r="F18" s="82"/>
      <c r="G18" s="82" t="str">
        <f>$S$1&amp;" ("&amp;$T$2&amp;" to "&amp;$Z$2&amp;")"</f>
        <v>Maralinga Tjarutja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0</v>
      </c>
      <c r="Z18" s="125">
        <v>0</v>
      </c>
      <c r="AB18" s="129">
        <f t="shared" si="2"/>
        <v>0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0</v>
      </c>
      <c r="Z19" s="125">
        <v>0</v>
      </c>
      <c r="AB19" s="129">
        <f t="shared" si="2"/>
        <v>0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0</v>
      </c>
      <c r="Z20" s="125">
        <v>0</v>
      </c>
      <c r="AB20" s="129">
        <f t="shared" si="2"/>
        <v>0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6</v>
      </c>
      <c r="Z21" s="125">
        <v>0</v>
      </c>
      <c r="AB21" s="129">
        <f t="shared" si="2"/>
        <v>0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0</v>
      </c>
      <c r="Z22" s="125">
        <v>0</v>
      </c>
      <c r="AB22" s="129">
        <f t="shared" si="2"/>
        <v>0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0</v>
      </c>
      <c r="Z23" s="125">
        <v>0</v>
      </c>
      <c r="AB23" s="129">
        <f t="shared" si="2"/>
        <v>0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0</v>
      </c>
      <c r="Z24" s="125">
        <v>0</v>
      </c>
      <c r="AB24" s="129">
        <f t="shared" si="2"/>
        <v>0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0</v>
      </c>
      <c r="Z25" s="125">
        <v>0</v>
      </c>
      <c r="AB25" s="129">
        <f t="shared" si="2"/>
        <v>0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0</v>
      </c>
      <c r="Z26" s="125">
        <v>0</v>
      </c>
      <c r="AB26" s="129">
        <f t="shared" si="2"/>
        <v>0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5</v>
      </c>
      <c r="Z27" s="125">
        <v>0</v>
      </c>
      <c r="AB27" s="129">
        <f t="shared" si="2"/>
        <v>0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0</v>
      </c>
      <c r="Z28" s="125">
        <v>0</v>
      </c>
      <c r="AB28" s="129">
        <f t="shared" si="2"/>
        <v>0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7</v>
      </c>
      <c r="Z29" s="125">
        <v>0</v>
      </c>
      <c r="AB29" s="129">
        <f t="shared" si="2"/>
        <v>0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0</v>
      </c>
      <c r="Z30" s="125">
        <v>0</v>
      </c>
      <c r="AB30" s="129">
        <f t="shared" si="2"/>
        <v>0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0</v>
      </c>
      <c r="Z31" s="125">
        <v>0</v>
      </c>
      <c r="AB31" s="129">
        <f t="shared" si="2"/>
        <v>0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0</v>
      </c>
      <c r="Z32" s="125">
        <v>0</v>
      </c>
      <c r="AB32" s="129">
        <f t="shared" si="2"/>
        <v>0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0</v>
      </c>
      <c r="Z33" s="125">
        <v>0</v>
      </c>
      <c r="AB33" s="129">
        <f t="shared" si="2"/>
        <v>0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18</v>
      </c>
      <c r="Z34" s="132">
        <v>8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0</v>
      </c>
      <c r="Y45" s="125">
        <v>0</v>
      </c>
      <c r="Z45" s="125">
        <v>0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0</v>
      </c>
      <c r="Y46" s="125">
        <v>5</v>
      </c>
      <c r="Z46" s="125">
        <v>0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0</v>
      </c>
      <c r="Y47" s="125">
        <v>0</v>
      </c>
      <c r="Z47" s="125">
        <v>0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0</v>
      </c>
      <c r="Y48" s="125">
        <v>0</v>
      </c>
      <c r="Z48" s="125">
        <v>0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Maralinga Tjarutja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0</v>
      </c>
      <c r="Y49" s="125">
        <v>0</v>
      </c>
      <c r="Z49" s="125">
        <v>0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0</v>
      </c>
      <c r="Y50" s="125">
        <v>0</v>
      </c>
      <c r="Z50" s="125">
        <v>0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0</v>
      </c>
      <c r="Y51" s="125">
        <v>0</v>
      </c>
      <c r="Z51" s="125">
        <v>0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0</v>
      </c>
      <c r="Y52" s="125">
        <v>0</v>
      </c>
      <c r="Z52" s="125">
        <v>0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0</v>
      </c>
      <c r="Y53" s="125">
        <v>3</v>
      </c>
      <c r="Z53" s="125">
        <v>0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0</v>
      </c>
      <c r="Y54" s="125">
        <v>0</v>
      </c>
      <c r="Z54" s="125">
        <v>0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0</v>
      </c>
      <c r="Y55" s="125">
        <v>0</v>
      </c>
      <c r="Z55" s="125">
        <v>0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0</v>
      </c>
      <c r="Y56" s="125">
        <v>0</v>
      </c>
      <c r="Z56" s="125">
        <v>0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0</v>
      </c>
      <c r="Y57" s="125">
        <v>0</v>
      </c>
      <c r="Z57" s="125">
        <v>0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0</v>
      </c>
      <c r="Y58" s="125">
        <v>0</v>
      </c>
      <c r="Z58" s="125">
        <v>0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0</v>
      </c>
      <c r="Y59" s="125">
        <v>0</v>
      </c>
      <c r="Z59" s="125">
        <v>0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7</v>
      </c>
      <c r="Y61" s="125">
        <v>9</v>
      </c>
      <c r="Z61" s="125">
        <v>0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Maralinga Tjarutja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0</v>
      </c>
      <c r="Y64" s="125">
        <v>0</v>
      </c>
      <c r="Z64" s="125">
        <v>0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0</v>
      </c>
      <c r="Y65" s="125">
        <v>0</v>
      </c>
      <c r="Z65" s="125">
        <v>0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0</v>
      </c>
      <c r="Y66" s="125">
        <v>0</v>
      </c>
      <c r="Z66" s="125">
        <v>0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0</v>
      </c>
      <c r="Y67" s="125">
        <v>0</v>
      </c>
      <c r="Z67" s="125">
        <v>0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0</v>
      </c>
      <c r="Y68" s="125">
        <v>0</v>
      </c>
      <c r="Z68" s="125">
        <v>0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0</v>
      </c>
      <c r="Y69" s="125">
        <v>4</v>
      </c>
      <c r="Z69" s="125">
        <v>0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0</v>
      </c>
      <c r="Y70" s="125">
        <v>0</v>
      </c>
      <c r="Z70" s="125">
        <v>0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0</v>
      </c>
      <c r="Y71" s="125">
        <v>0</v>
      </c>
      <c r="Z71" s="125">
        <v>0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0</v>
      </c>
      <c r="Y72" s="125">
        <v>0</v>
      </c>
      <c r="Z72" s="125">
        <v>0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0</v>
      </c>
      <c r="Y73" s="125">
        <v>3</v>
      </c>
      <c r="Z73" s="125">
        <v>0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0</v>
      </c>
      <c r="Y74" s="125">
        <v>4</v>
      </c>
      <c r="Z74" s="125">
        <v>0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0</v>
      </c>
      <c r="Y75" s="125">
        <v>0</v>
      </c>
      <c r="Z75" s="125">
        <v>0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0</v>
      </c>
      <c r="Y76" s="125">
        <v>0</v>
      </c>
      <c r="Z76" s="125">
        <v>0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0</v>
      </c>
      <c r="Y77" s="125">
        <v>0</v>
      </c>
      <c r="Z77" s="125">
        <v>0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0</v>
      </c>
      <c r="Y78" s="125">
        <v>0</v>
      </c>
      <c r="Z78" s="125">
        <v>0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0</v>
      </c>
      <c r="Z79" s="125">
        <v>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2</v>
      </c>
      <c r="Y80" s="125">
        <v>8</v>
      </c>
      <c r="Z80" s="125">
        <v>8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Maralinga Tjarutja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0</v>
      </c>
      <c r="Y83" s="125">
        <v>0</v>
      </c>
      <c r="Z83" s="125">
        <v>0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0</v>
      </c>
      <c r="Y84" s="125">
        <v>0</v>
      </c>
      <c r="Z84" s="125">
        <v>0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6</v>
      </c>
      <c r="D85" s="96">
        <f t="shared" ref="D85:D90" si="4">AD4</f>
        <v>-0.66666666666666674</v>
      </c>
      <c r="E85" s="97">
        <f t="shared" ref="E85:E90" si="5">AD4</f>
        <v>-0.66666666666666674</v>
      </c>
      <c r="F85" s="96"/>
      <c r="G85" s="97"/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0</v>
      </c>
      <c r="Y85" s="125">
        <v>0</v>
      </c>
      <c r="Z85" s="125">
        <v>0</v>
      </c>
    </row>
    <row r="86" spans="1:32" ht="15" customHeight="1" x14ac:dyDescent="0.25">
      <c r="A86" s="98" t="s">
        <v>4</v>
      </c>
      <c r="B86" s="95"/>
      <c r="C86" s="109" t="str">
        <f t="shared" si="3"/>
        <v/>
      </c>
      <c r="D86" s="96">
        <f t="shared" si="4"/>
        <v>-1</v>
      </c>
      <c r="E86" s="97">
        <f t="shared" si="5"/>
        <v>-1</v>
      </c>
      <c r="F86" s="96"/>
      <c r="G86" s="97"/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0</v>
      </c>
      <c r="Y86" s="125">
        <v>0</v>
      </c>
      <c r="Z86" s="125">
        <v>0</v>
      </c>
    </row>
    <row r="87" spans="1:32" ht="15" customHeight="1" x14ac:dyDescent="0.25">
      <c r="A87" s="98" t="s">
        <v>5</v>
      </c>
      <c r="B87" s="95"/>
      <c r="C87" s="109" t="str">
        <f t="shared" si="3"/>
        <v>7</v>
      </c>
      <c r="D87" s="96">
        <f t="shared" si="4"/>
        <v>-0.125</v>
      </c>
      <c r="E87" s="97">
        <f t="shared" si="5"/>
        <v>-0.125</v>
      </c>
      <c r="F87" s="96"/>
      <c r="G87" s="97"/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0</v>
      </c>
      <c r="Y87" s="125">
        <v>0</v>
      </c>
      <c r="Z87" s="125">
        <v>0</v>
      </c>
    </row>
    <row r="88" spans="1:32" ht="15" customHeight="1" x14ac:dyDescent="0.25">
      <c r="A88" s="95" t="s">
        <v>6</v>
      </c>
      <c r="B88" s="95"/>
      <c r="C88" s="109" t="str">
        <f t="shared" si="3"/>
        <v>7</v>
      </c>
      <c r="D88" s="96">
        <f t="shared" si="4"/>
        <v>-0.30000000000000004</v>
      </c>
      <c r="E88" s="97">
        <f t="shared" si="5"/>
        <v>-0.30000000000000004</v>
      </c>
      <c r="F88" s="96"/>
      <c r="G88" s="97"/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0</v>
      </c>
      <c r="Y88" s="125">
        <v>0</v>
      </c>
      <c r="Z88" s="125">
        <v>0</v>
      </c>
    </row>
    <row r="89" spans="1:32" ht="15" customHeight="1" x14ac:dyDescent="0.25">
      <c r="A89" s="95" t="s">
        <v>104</v>
      </c>
      <c r="B89" s="95"/>
      <c r="C89" s="146" t="str">
        <f t="shared" si="3"/>
        <v>$35,891</v>
      </c>
      <c r="D89" s="96">
        <f t="shared" si="4"/>
        <v>-5.839397865959628E-2</v>
      </c>
      <c r="E89" s="97">
        <f t="shared" si="5"/>
        <v>-5.839397865959628E-2</v>
      </c>
      <c r="F89" s="96"/>
      <c r="G89" s="97"/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0</v>
      </c>
      <c r="Y89" s="125">
        <v>0</v>
      </c>
      <c r="Z89" s="125">
        <v>0</v>
      </c>
    </row>
    <row r="90" spans="1:32" ht="15" customHeight="1" x14ac:dyDescent="0.25">
      <c r="A90" s="95" t="s">
        <v>7</v>
      </c>
      <c r="B90" s="95"/>
      <c r="C90" s="109" t="str">
        <f t="shared" si="3"/>
        <v>$.3 mil</v>
      </c>
      <c r="D90" s="96">
        <f t="shared" si="4"/>
        <v>-0.46090448772429649</v>
      </c>
      <c r="E90" s="97">
        <f t="shared" si="5"/>
        <v>-0.46090448772429649</v>
      </c>
      <c r="F90" s="96"/>
      <c r="G90" s="97"/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0</v>
      </c>
      <c r="Y90" s="125">
        <v>0</v>
      </c>
      <c r="Z90" s="125">
        <v>0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0</v>
      </c>
      <c r="Y91" s="125">
        <v>4</v>
      </c>
      <c r="Z91" s="125">
        <v>0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0</v>
      </c>
      <c r="Y93" s="125">
        <v>0</v>
      </c>
      <c r="Z93" s="125">
        <v>0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0</v>
      </c>
      <c r="Y94" s="125">
        <v>0</v>
      </c>
      <c r="Z94" s="125">
        <v>0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0</v>
      </c>
      <c r="Y95" s="125">
        <v>0</v>
      </c>
      <c r="Z95" s="125">
        <v>0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0</v>
      </c>
      <c r="Y96" s="125">
        <v>0</v>
      </c>
      <c r="Z96" s="125">
        <v>0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0</v>
      </c>
      <c r="Y97" s="125">
        <v>0</v>
      </c>
      <c r="Z97" s="125">
        <v>0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0</v>
      </c>
      <c r="Y98" s="125">
        <v>0</v>
      </c>
      <c r="Z98" s="125">
        <v>0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0</v>
      </c>
      <c r="Y99" s="125">
        <v>0</v>
      </c>
      <c r="Z99" s="125">
        <v>0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0</v>
      </c>
      <c r="Y100" s="125">
        <v>0</v>
      </c>
      <c r="Z100" s="125">
        <v>0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0</v>
      </c>
      <c r="Y101" s="125">
        <v>6</v>
      </c>
      <c r="Z101" s="125">
        <v>7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3</v>
      </c>
      <c r="Y104" s="125">
        <v>0</v>
      </c>
      <c r="Z104" s="125">
        <v>0</v>
      </c>
      <c r="AB104" s="122" t="str">
        <f>TEXT(Z104,"###,###")</f>
        <v/>
      </c>
      <c r="AD104" s="143">
        <f>Z104/($Z$4)*100</f>
        <v>0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0</v>
      </c>
      <c r="Y105" s="125">
        <v>10</v>
      </c>
      <c r="Z105" s="125">
        <v>3</v>
      </c>
      <c r="AB105" s="122" t="str">
        <f>TEXT(Z105,"###,###")</f>
        <v>3</v>
      </c>
      <c r="AD105" s="143">
        <f>Z105/($Z$4)*100</f>
        <v>50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3</v>
      </c>
      <c r="Y106" s="132">
        <v>10</v>
      </c>
      <c r="Z106" s="132">
        <v>3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0</v>
      </c>
      <c r="Y108" s="125">
        <v>0</v>
      </c>
      <c r="Z108" s="125">
        <v>0</v>
      </c>
      <c r="AB108" s="122" t="str">
        <f>TEXT(Z108,"###,###")</f>
        <v/>
      </c>
      <c r="AD108" s="143">
        <f>Z108/($Z$4)*100</f>
        <v>0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0</v>
      </c>
      <c r="Y109" s="125">
        <v>4</v>
      </c>
      <c r="Z109" s="125">
        <v>0</v>
      </c>
      <c r="AB109" s="122" t="str">
        <f>TEXT(Z109,"###,###")</f>
        <v/>
      </c>
      <c r="AD109" s="143">
        <f>Z109/($Z$4)*100</f>
        <v>0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2</v>
      </c>
      <c r="Y110" s="125">
        <v>6</v>
      </c>
      <c r="Z110" s="125">
        <v>4</v>
      </c>
      <c r="AB110" s="122" t="str">
        <f>TEXT(Z110,"###,###")</f>
        <v>4</v>
      </c>
      <c r="AD110" s="143">
        <f>Z110/($Z$4)*100</f>
        <v>66.666666666666657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4</v>
      </c>
      <c r="Y111" s="125">
        <v>7</v>
      </c>
      <c r="Z111" s="125">
        <v>0</v>
      </c>
      <c r="AB111" s="122" t="str">
        <f>TEXT(Z111,"###,###")</f>
        <v/>
      </c>
      <c r="AD111" s="143">
        <f>Z111/($Z$4)*100</f>
        <v>0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11</v>
      </c>
      <c r="Y112" s="125">
        <v>18</v>
      </c>
      <c r="Z112" s="125">
        <v>7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21</v>
      </c>
      <c r="U118" s="144">
        <v>43</v>
      </c>
      <c r="V118" s="144">
        <v>59</v>
      </c>
      <c r="W118" s="144">
        <v>31.5</v>
      </c>
      <c r="X118" s="144">
        <v>42</v>
      </c>
      <c r="Y118" s="144">
        <v>45.44</v>
      </c>
      <c r="Z118" s="144">
        <v>47.4</v>
      </c>
      <c r="AB118" s="122" t="str">
        <f>TEXT(Z118,"##.0")</f>
        <v>47.4</v>
      </c>
    </row>
    <row r="120" spans="19:32" x14ac:dyDescent="0.25">
      <c r="S120" s="115" t="s">
        <v>106</v>
      </c>
      <c r="T120" s="125">
        <v>0</v>
      </c>
      <c r="U120" s="125">
        <v>0</v>
      </c>
      <c r="V120" s="125">
        <v>0</v>
      </c>
      <c r="W120" s="125">
        <v>0</v>
      </c>
      <c r="X120" s="125">
        <v>3</v>
      </c>
      <c r="Y120" s="125">
        <v>10</v>
      </c>
      <c r="Z120" s="125">
        <v>5</v>
      </c>
      <c r="AB120" s="122" t="str">
        <f>TEXT(Z120,"###,###")</f>
        <v>5</v>
      </c>
    </row>
    <row r="121" spans="19:32" x14ac:dyDescent="0.25">
      <c r="S121" s="115" t="s">
        <v>107</v>
      </c>
      <c r="T121" s="125">
        <v>0</v>
      </c>
      <c r="U121" s="125">
        <v>0</v>
      </c>
      <c r="V121" s="125">
        <v>0</v>
      </c>
      <c r="W121" s="125">
        <v>0</v>
      </c>
      <c r="X121" s="125">
        <v>0</v>
      </c>
      <c r="Y121" s="125">
        <v>0</v>
      </c>
      <c r="Z121" s="125">
        <v>0</v>
      </c>
      <c r="AB121" s="122" t="str">
        <f>TEXT(Z121,"###,###")</f>
        <v/>
      </c>
    </row>
    <row r="122" spans="19:32" x14ac:dyDescent="0.25">
      <c r="S122" s="115" t="s">
        <v>108</v>
      </c>
      <c r="T122" s="125">
        <v>0</v>
      </c>
      <c r="U122" s="125">
        <v>0</v>
      </c>
      <c r="V122" s="125">
        <v>0</v>
      </c>
      <c r="W122" s="125">
        <v>0</v>
      </c>
      <c r="X122" s="125">
        <v>0</v>
      </c>
      <c r="Y122" s="125">
        <v>4</v>
      </c>
      <c r="Z122" s="125">
        <v>0</v>
      </c>
      <c r="AB122" s="122" t="str">
        <f>TEXT(Z122,"###,###")</f>
        <v/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0</v>
      </c>
      <c r="U124" s="125">
        <v>0</v>
      </c>
      <c r="V124" s="125">
        <v>0</v>
      </c>
      <c r="W124" s="125">
        <v>0</v>
      </c>
      <c r="X124" s="125">
        <v>3</v>
      </c>
      <c r="Y124" s="125">
        <v>14</v>
      </c>
      <c r="Z124" s="125">
        <v>5</v>
      </c>
      <c r="AB124" s="122" t="str">
        <f>TEXT(Z124,"###,###")</f>
        <v>5</v>
      </c>
      <c r="AD124" s="139">
        <f>Z124/$Z$7*100</f>
        <v>71.428571428571431</v>
      </c>
    </row>
    <row r="125" spans="19:32" x14ac:dyDescent="0.25">
      <c r="S125" s="115" t="s">
        <v>110</v>
      </c>
      <c r="T125" s="125">
        <v>0</v>
      </c>
      <c r="U125" s="125">
        <v>0</v>
      </c>
      <c r="V125" s="125">
        <v>0</v>
      </c>
      <c r="W125" s="125">
        <v>0</v>
      </c>
      <c r="X125" s="125">
        <v>0</v>
      </c>
      <c r="Y125" s="125">
        <v>4</v>
      </c>
      <c r="Z125" s="125">
        <v>0</v>
      </c>
      <c r="AB125" s="122" t="str">
        <f>TEXT(Z125,"###,###")</f>
        <v/>
      </c>
      <c r="AD125" s="139">
        <f>Z125/$Z$7*100</f>
        <v>0</v>
      </c>
    </row>
    <row r="127" spans="19:32" x14ac:dyDescent="0.25">
      <c r="S127" s="115" t="s">
        <v>111</v>
      </c>
      <c r="T127" s="125">
        <v>0</v>
      </c>
      <c r="U127" s="125">
        <v>0</v>
      </c>
      <c r="V127" s="125">
        <v>0</v>
      </c>
      <c r="W127" s="125">
        <v>0</v>
      </c>
      <c r="X127" s="125">
        <v>0</v>
      </c>
      <c r="Y127" s="125">
        <v>4</v>
      </c>
      <c r="Z127" s="125">
        <v>0</v>
      </c>
      <c r="AB127" s="122" t="str">
        <f>TEXT(Z127,"###,###")</f>
        <v/>
      </c>
      <c r="AD127" s="139">
        <f>Z127/$Z$7*100</f>
        <v>0</v>
      </c>
    </row>
    <row r="128" spans="19:32" x14ac:dyDescent="0.25">
      <c r="S128" s="115" t="s">
        <v>112</v>
      </c>
      <c r="T128" s="125">
        <v>0</v>
      </c>
      <c r="U128" s="125">
        <v>0</v>
      </c>
      <c r="V128" s="125">
        <v>0</v>
      </c>
      <c r="W128" s="125">
        <v>0</v>
      </c>
      <c r="X128" s="125">
        <v>0</v>
      </c>
      <c r="Y128" s="125">
        <v>4</v>
      </c>
      <c r="Z128" s="125">
        <v>1</v>
      </c>
      <c r="AB128" s="122" t="str">
        <f>TEXT(Z128,"###,###")</f>
        <v>1</v>
      </c>
      <c r="AD128" s="139">
        <f>Z128/$Z$7*100</f>
        <v>14.285714285714285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05" id="{8340E66D-2113-4A94-B0F5-5B84A5C1786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408" id="{7A864D66-EF6F-4C99-BBD9-9329E8B5BDC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411" id="{BC735191-2F8B-4E4F-9171-56B81B9A513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14" id="{A9AEF8A0-0E35-4B95-94CC-9A3EE240657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5F170-10A6-4584-A5DB-7941C606CCE7}">
  <sheetPr codeName="Sheet96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Marion</v>
      </c>
      <c r="T1" s="113"/>
      <c r="U1" s="113"/>
      <c r="V1" s="113"/>
      <c r="W1" s="113"/>
      <c r="X1" s="113"/>
      <c r="Y1" s="114" t="str">
        <f>Y3</f>
        <v>10.32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149</v>
      </c>
      <c r="Y3" s="118" t="s">
        <v>232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10.32 Marion,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65516</v>
      </c>
      <c r="U4" s="121">
        <v>66921</v>
      </c>
      <c r="V4" s="121">
        <v>66681</v>
      </c>
      <c r="W4" s="121">
        <v>66089</v>
      </c>
      <c r="X4" s="121">
        <v>65692</v>
      </c>
      <c r="Y4" s="121">
        <v>67908</v>
      </c>
      <c r="Z4" s="121">
        <v>70438</v>
      </c>
      <c r="AB4" s="122" t="str">
        <f>TEXT(Z4,"###,###")</f>
        <v>70,438</v>
      </c>
      <c r="AD4" s="123">
        <f>Z4/Y4-1</f>
        <v>3.7256287918949083E-2</v>
      </c>
      <c r="AF4" s="123">
        <f t="shared" ref="AF4:AF9" si="0">Z4/T4-1</f>
        <v>7.5126686610904159E-2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33030</v>
      </c>
      <c r="U5" s="121">
        <v>33730</v>
      </c>
      <c r="V5" s="121">
        <v>33345</v>
      </c>
      <c r="W5" s="121">
        <v>32958</v>
      </c>
      <c r="X5" s="121">
        <v>32632</v>
      </c>
      <c r="Y5" s="121">
        <v>33814</v>
      </c>
      <c r="Z5" s="121">
        <v>34855</v>
      </c>
      <c r="AB5" s="122" t="str">
        <f>TEXT(Z5,"###,###")</f>
        <v>34,855</v>
      </c>
      <c r="AD5" s="123">
        <f t="shared" ref="AD5:AD9" si="1">Z5/Y5-1</f>
        <v>3.0786064943514546E-2</v>
      </c>
      <c r="AF5" s="123">
        <f t="shared" si="0"/>
        <v>5.5252800484408171E-2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32486</v>
      </c>
      <c r="U6" s="121">
        <v>33191</v>
      </c>
      <c r="V6" s="121">
        <v>33336</v>
      </c>
      <c r="W6" s="121">
        <v>33130</v>
      </c>
      <c r="X6" s="121">
        <v>33060</v>
      </c>
      <c r="Y6" s="121">
        <v>34094</v>
      </c>
      <c r="Z6" s="121">
        <v>35580</v>
      </c>
      <c r="AB6" s="122" t="str">
        <f>TEXT(Z6,"###,###")</f>
        <v>35,580</v>
      </c>
      <c r="AD6" s="123">
        <f t="shared" si="1"/>
        <v>4.3585381592069039E-2</v>
      </c>
      <c r="AF6" s="123">
        <f t="shared" si="0"/>
        <v>9.5241026903897019E-2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47967</v>
      </c>
      <c r="U7" s="121">
        <v>48620</v>
      </c>
      <c r="V7" s="121">
        <v>48517</v>
      </c>
      <c r="W7" s="121">
        <v>48175</v>
      </c>
      <c r="X7" s="121">
        <v>48243</v>
      </c>
      <c r="Y7" s="121">
        <v>49049</v>
      </c>
      <c r="Z7" s="121">
        <v>50072</v>
      </c>
      <c r="AB7" s="122" t="str">
        <f>TEXT(Z7,"###,###")</f>
        <v>50,072</v>
      </c>
      <c r="AD7" s="123">
        <f t="shared" si="1"/>
        <v>2.085669432608217E-2</v>
      </c>
      <c r="AF7" s="123">
        <f t="shared" si="0"/>
        <v>4.3884337148456298E-2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70,438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50,072</v>
      </c>
      <c r="P8" s="48"/>
      <c r="S8" s="120" t="s">
        <v>88</v>
      </c>
      <c r="T8" s="121">
        <v>38607.919999999998</v>
      </c>
      <c r="U8" s="121">
        <v>40013</v>
      </c>
      <c r="V8" s="121">
        <v>40195.08</v>
      </c>
      <c r="W8" s="121">
        <v>41096</v>
      </c>
      <c r="X8" s="121">
        <v>43055.45</v>
      </c>
      <c r="Y8" s="121">
        <v>43181</v>
      </c>
      <c r="Z8" s="121">
        <v>44324.5</v>
      </c>
      <c r="AB8" s="122" t="str">
        <f>TEXT(Z8,"$###,###")</f>
        <v>$44,325</v>
      </c>
      <c r="AD8" s="123">
        <f t="shared" si="1"/>
        <v>2.6481554387346229E-2</v>
      </c>
      <c r="AF8" s="123">
        <f t="shared" si="0"/>
        <v>0.14806754676242595</v>
      </c>
    </row>
    <row r="9" spans="1:32" x14ac:dyDescent="0.25">
      <c r="A9" s="52" t="s">
        <v>15</v>
      </c>
      <c r="B9" s="53"/>
      <c r="C9" s="54"/>
      <c r="D9" s="55">
        <f>AD104</f>
        <v>73.192027030864026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50.147787186451509</v>
      </c>
      <c r="P9" s="56" t="s">
        <v>89</v>
      </c>
      <c r="S9" s="120" t="s">
        <v>7</v>
      </c>
      <c r="T9" s="121">
        <v>2270826515</v>
      </c>
      <c r="U9" s="121">
        <v>2382167047</v>
      </c>
      <c r="V9" s="121">
        <v>2453813621</v>
      </c>
      <c r="W9" s="121">
        <v>2496455927</v>
      </c>
      <c r="X9" s="121">
        <v>2565366624</v>
      </c>
      <c r="Y9" s="121">
        <v>2638544303</v>
      </c>
      <c r="Z9" s="121">
        <v>2787055434</v>
      </c>
      <c r="AB9" s="122" t="str">
        <f>TEXT(Z9/1000000,"$#,###.0")&amp;" mil"</f>
        <v>$2,787.1 mil</v>
      </c>
      <c r="AD9" s="123">
        <f t="shared" si="1"/>
        <v>5.6285251997150176E-2</v>
      </c>
      <c r="AF9" s="123">
        <f t="shared" si="0"/>
        <v>0.22733084874165299</v>
      </c>
    </row>
    <row r="10" spans="1:32" x14ac:dyDescent="0.25">
      <c r="A10" s="52" t="s">
        <v>18</v>
      </c>
      <c r="B10" s="53"/>
      <c r="C10" s="54"/>
      <c r="D10" s="55">
        <f>AD105</f>
        <v>19.878474686958743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49.848218565266016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93.709058955104652</v>
      </c>
      <c r="P11" s="56" t="s">
        <v>89</v>
      </c>
      <c r="S11" s="120" t="s">
        <v>30</v>
      </c>
      <c r="T11" s="125">
        <v>59408</v>
      </c>
      <c r="U11" s="125">
        <v>60876</v>
      </c>
      <c r="V11" s="125">
        <v>60797</v>
      </c>
      <c r="W11" s="125">
        <v>60363</v>
      </c>
      <c r="X11" s="125">
        <v>59821</v>
      </c>
      <c r="Y11" s="125">
        <v>61794</v>
      </c>
      <c r="Z11" s="125">
        <v>64058</v>
      </c>
    </row>
    <row r="12" spans="1:32" ht="28.5" customHeight="1" x14ac:dyDescent="0.25">
      <c r="A12" s="52" t="s">
        <v>20</v>
      </c>
      <c r="B12" s="54"/>
      <c r="C12" s="54"/>
      <c r="D12" s="55">
        <f>AD108</f>
        <v>13.961214117379821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12.743649145230867</v>
      </c>
      <c r="P12" s="56" t="s">
        <v>89</v>
      </c>
      <c r="S12" s="120" t="s">
        <v>31</v>
      </c>
      <c r="T12" s="125">
        <v>6108</v>
      </c>
      <c r="U12" s="125">
        <v>6047</v>
      </c>
      <c r="V12" s="125">
        <v>5882</v>
      </c>
      <c r="W12" s="125">
        <v>5727</v>
      </c>
      <c r="X12" s="125">
        <v>5868</v>
      </c>
      <c r="Y12" s="125">
        <v>6114</v>
      </c>
      <c r="Z12" s="125">
        <v>6382</v>
      </c>
    </row>
    <row r="13" spans="1:32" ht="15" customHeight="1" x14ac:dyDescent="0.25">
      <c r="A13" s="52" t="s">
        <v>21</v>
      </c>
      <c r="B13" s="54"/>
      <c r="C13" s="54"/>
      <c r="D13" s="55">
        <f>AD109</f>
        <v>13.086686163718447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40.8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19.999148187058122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46.027712314375762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399</v>
      </c>
      <c r="Z15" s="125">
        <v>367</v>
      </c>
      <c r="AB15" s="129">
        <f t="shared" ref="AB15:AB34" si="2">IF(Z15="np",0,Z15/$Z$34)</f>
        <v>5.2102558278202104E-3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445</v>
      </c>
      <c r="Z16" s="125">
        <v>465</v>
      </c>
      <c r="AB16" s="129">
        <f t="shared" si="2"/>
        <v>6.6015502995542177E-3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3544</v>
      </c>
      <c r="Z17" s="125">
        <v>3612</v>
      </c>
      <c r="AB17" s="129">
        <f t="shared" si="2"/>
        <v>5.127913910105341E-2</v>
      </c>
    </row>
    <row r="18" spans="1:28" x14ac:dyDescent="0.25">
      <c r="A18" s="82" t="str">
        <f>$S$1&amp;" ("&amp;$T$2&amp;" to "&amp;$Z$2&amp;")"</f>
        <v>Marion (2011-12 to 2017-18)</v>
      </c>
      <c r="B18" s="82"/>
      <c r="C18" s="82"/>
      <c r="D18" s="82"/>
      <c r="E18" s="82"/>
      <c r="F18" s="82"/>
      <c r="G18" s="82" t="str">
        <f>$S$1&amp;" ("&amp;$T$2&amp;" to "&amp;$Z$2&amp;")"</f>
        <v>Marion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503</v>
      </c>
      <c r="Z18" s="125">
        <v>513</v>
      </c>
      <c r="AB18" s="129">
        <f t="shared" si="2"/>
        <v>7.2830006530565884E-3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4237</v>
      </c>
      <c r="Z19" s="125">
        <v>4724</v>
      </c>
      <c r="AB19" s="129">
        <f t="shared" si="2"/>
        <v>6.7066072290524997E-2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2078</v>
      </c>
      <c r="Z20" s="125">
        <v>2062</v>
      </c>
      <c r="AB20" s="129">
        <f t="shared" si="2"/>
        <v>2.9273971435872681E-2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6511</v>
      </c>
      <c r="Z21" s="125">
        <v>6272</v>
      </c>
      <c r="AB21" s="129">
        <f t="shared" si="2"/>
        <v>8.9042846190976466E-2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5085</v>
      </c>
      <c r="Z22" s="125">
        <v>5522</v>
      </c>
      <c r="AB22" s="129">
        <f t="shared" si="2"/>
        <v>7.8395184417501915E-2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1974</v>
      </c>
      <c r="Z23" s="125">
        <v>2309</v>
      </c>
      <c r="AB23" s="129">
        <f t="shared" si="2"/>
        <v>3.2780601379936963E-2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844</v>
      </c>
      <c r="Z24" s="125">
        <v>831</v>
      </c>
      <c r="AB24" s="129">
        <f t="shared" si="2"/>
        <v>1.1797609245009796E-2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2665</v>
      </c>
      <c r="Z25" s="125">
        <v>2713</v>
      </c>
      <c r="AB25" s="129">
        <f t="shared" si="2"/>
        <v>3.8516141855248584E-2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990</v>
      </c>
      <c r="Z26" s="125">
        <v>1055</v>
      </c>
      <c r="AB26" s="129">
        <f t="shared" si="2"/>
        <v>1.4977710894687527E-2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3869</v>
      </c>
      <c r="Z27" s="125">
        <v>4528</v>
      </c>
      <c r="AB27" s="129">
        <f t="shared" si="2"/>
        <v>6.4283483347056983E-2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5770</v>
      </c>
      <c r="Z28" s="125">
        <v>6441</v>
      </c>
      <c r="AB28" s="129">
        <f t="shared" si="2"/>
        <v>9.1442119310599396E-2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4478</v>
      </c>
      <c r="Z29" s="125">
        <v>4490</v>
      </c>
      <c r="AB29" s="129">
        <f t="shared" si="2"/>
        <v>6.374400181720094E-2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6300</v>
      </c>
      <c r="Z30" s="125">
        <v>6467</v>
      </c>
      <c r="AB30" s="129">
        <f t="shared" si="2"/>
        <v>9.1811238252079846E-2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9935</v>
      </c>
      <c r="Z31" s="125">
        <v>11045</v>
      </c>
      <c r="AB31" s="129">
        <f t="shared" si="2"/>
        <v>0.15680456571736848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1492</v>
      </c>
      <c r="Z32" s="125">
        <v>1634</v>
      </c>
      <c r="AB32" s="129">
        <f t="shared" si="2"/>
        <v>2.3197705783809874E-2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2154</v>
      </c>
      <c r="Z33" s="125">
        <v>2437</v>
      </c>
      <c r="AB33" s="129">
        <f t="shared" si="2"/>
        <v>3.4597802322609957E-2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67908</v>
      </c>
      <c r="Z34" s="132">
        <v>70438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17</v>
      </c>
      <c r="Y44" s="125">
        <v>15</v>
      </c>
      <c r="Z44" s="125">
        <v>19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435</v>
      </c>
      <c r="Y45" s="125">
        <v>437</v>
      </c>
      <c r="Z45" s="125">
        <v>482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1492</v>
      </c>
      <c r="Y46" s="125">
        <v>1638</v>
      </c>
      <c r="Z46" s="125">
        <v>1742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3193</v>
      </c>
      <c r="Y47" s="125">
        <v>3350</v>
      </c>
      <c r="Z47" s="125">
        <v>3432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4312</v>
      </c>
      <c r="Y48" s="125">
        <v>4464</v>
      </c>
      <c r="Z48" s="125">
        <v>4614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Marion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4274</v>
      </c>
      <c r="Y49" s="125">
        <v>4495</v>
      </c>
      <c r="Z49" s="125">
        <v>4637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3706</v>
      </c>
      <c r="Y50" s="125">
        <v>3866</v>
      </c>
      <c r="Z50" s="125">
        <v>4012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3357</v>
      </c>
      <c r="Y51" s="125">
        <v>3432</v>
      </c>
      <c r="Z51" s="125">
        <v>3477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2956</v>
      </c>
      <c r="Y52" s="125">
        <v>2997</v>
      </c>
      <c r="Z52" s="125">
        <v>3278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2871</v>
      </c>
      <c r="Y53" s="125">
        <v>2867</v>
      </c>
      <c r="Z53" s="125">
        <v>2785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2623</v>
      </c>
      <c r="Y54" s="125">
        <v>2735</v>
      </c>
      <c r="Z54" s="125">
        <v>2752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1973</v>
      </c>
      <c r="Y55" s="125">
        <v>1987</v>
      </c>
      <c r="Z55" s="125">
        <v>2036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898</v>
      </c>
      <c r="Y56" s="125">
        <v>932</v>
      </c>
      <c r="Z56" s="125">
        <v>952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274</v>
      </c>
      <c r="Y57" s="125">
        <v>363</v>
      </c>
      <c r="Z57" s="125">
        <v>376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129</v>
      </c>
      <c r="Y58" s="125">
        <v>119</v>
      </c>
      <c r="Z58" s="125">
        <v>130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51</v>
      </c>
      <c r="Y59" s="125">
        <v>59</v>
      </c>
      <c r="Z59" s="125">
        <v>65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64</v>
      </c>
      <c r="Y60" s="125">
        <v>56</v>
      </c>
      <c r="Z60" s="125">
        <v>50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32632</v>
      </c>
      <c r="Y61" s="125">
        <v>33814</v>
      </c>
      <c r="Z61" s="125">
        <v>34855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13</v>
      </c>
      <c r="Y63" s="125">
        <v>14</v>
      </c>
      <c r="Z63" s="125">
        <v>21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Marion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604</v>
      </c>
      <c r="Y64" s="125">
        <v>582</v>
      </c>
      <c r="Z64" s="125">
        <v>628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1956</v>
      </c>
      <c r="Y65" s="125">
        <v>1987</v>
      </c>
      <c r="Z65" s="125">
        <v>2034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3524</v>
      </c>
      <c r="Y66" s="125">
        <v>3670</v>
      </c>
      <c r="Z66" s="125">
        <v>3735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4350</v>
      </c>
      <c r="Y67" s="125">
        <v>4472</v>
      </c>
      <c r="Z67" s="125">
        <v>4723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3915</v>
      </c>
      <c r="Y68" s="125">
        <v>4163</v>
      </c>
      <c r="Z68" s="125">
        <v>4584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3317</v>
      </c>
      <c r="Y69" s="125">
        <v>3566</v>
      </c>
      <c r="Z69" s="125">
        <v>3801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3065</v>
      </c>
      <c r="Y70" s="125">
        <v>3099</v>
      </c>
      <c r="Z70" s="125">
        <v>3145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3126</v>
      </c>
      <c r="Y71" s="125">
        <v>3147</v>
      </c>
      <c r="Z71" s="125">
        <v>3262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3067</v>
      </c>
      <c r="Y72" s="125">
        <v>3100</v>
      </c>
      <c r="Z72" s="125">
        <v>3093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2861</v>
      </c>
      <c r="Y73" s="125">
        <v>2921</v>
      </c>
      <c r="Z73" s="125">
        <v>2974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1956</v>
      </c>
      <c r="Y74" s="125">
        <v>2025</v>
      </c>
      <c r="Z74" s="125">
        <v>2080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789</v>
      </c>
      <c r="Y75" s="125">
        <v>844</v>
      </c>
      <c r="Z75" s="125">
        <v>935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206</v>
      </c>
      <c r="Y76" s="125">
        <v>227</v>
      </c>
      <c r="Z76" s="125">
        <v>272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132</v>
      </c>
      <c r="Y77" s="125">
        <v>132</v>
      </c>
      <c r="Z77" s="125">
        <v>131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64</v>
      </c>
      <c r="Y78" s="125">
        <v>50</v>
      </c>
      <c r="Z78" s="125">
        <v>57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107</v>
      </c>
      <c r="Y79" s="125">
        <v>95</v>
      </c>
      <c r="Z79" s="125">
        <v>86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33060</v>
      </c>
      <c r="Y80" s="125">
        <v>34094</v>
      </c>
      <c r="Z80" s="125">
        <v>35580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Marion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2585</v>
      </c>
      <c r="Y83" s="125">
        <v>2681</v>
      </c>
      <c r="Z83" s="125">
        <v>2829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4032</v>
      </c>
      <c r="Y84" s="125">
        <v>4098</v>
      </c>
      <c r="Z84" s="125">
        <v>4279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70,438</v>
      </c>
      <c r="D85" s="96">
        <f t="shared" ref="D85:D90" si="4">AD4</f>
        <v>3.7256287918949083E-2</v>
      </c>
      <c r="E85" s="97">
        <f t="shared" ref="E85:E90" si="5">AD4</f>
        <v>3.7256287918949083E-2</v>
      </c>
      <c r="F85" s="96">
        <f t="shared" ref="F85:F90" si="6">AF4</f>
        <v>7.5126686610904159E-2</v>
      </c>
      <c r="G85" s="97">
        <f t="shared" ref="G85:G90" si="7">AF4</f>
        <v>7.5126686610904159E-2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4190</v>
      </c>
      <c r="Y85" s="125">
        <v>4307</v>
      </c>
      <c r="Z85" s="125">
        <v>4404</v>
      </c>
    </row>
    <row r="86" spans="1:32" ht="15" customHeight="1" x14ac:dyDescent="0.25">
      <c r="A86" s="98" t="s">
        <v>4</v>
      </c>
      <c r="B86" s="95"/>
      <c r="C86" s="109" t="str">
        <f t="shared" si="3"/>
        <v>34,855</v>
      </c>
      <c r="D86" s="96">
        <f t="shared" si="4"/>
        <v>3.0786064943514546E-2</v>
      </c>
      <c r="E86" s="97">
        <f t="shared" si="5"/>
        <v>3.0786064943514546E-2</v>
      </c>
      <c r="F86" s="96">
        <f t="shared" si="6"/>
        <v>5.5252800484408171E-2</v>
      </c>
      <c r="G86" s="97">
        <f t="shared" si="7"/>
        <v>5.5252800484408171E-2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1873</v>
      </c>
      <c r="Y86" s="125">
        <v>1947</v>
      </c>
      <c r="Z86" s="125">
        <v>2108</v>
      </c>
    </row>
    <row r="87" spans="1:32" ht="15" customHeight="1" x14ac:dyDescent="0.25">
      <c r="A87" s="98" t="s">
        <v>5</v>
      </c>
      <c r="B87" s="95"/>
      <c r="C87" s="109" t="str">
        <f t="shared" si="3"/>
        <v>35,580</v>
      </c>
      <c r="D87" s="96">
        <f t="shared" si="4"/>
        <v>4.3585381592069039E-2</v>
      </c>
      <c r="E87" s="97">
        <f t="shared" si="5"/>
        <v>4.3585381592069039E-2</v>
      </c>
      <c r="F87" s="96">
        <f t="shared" si="6"/>
        <v>9.5241026903897019E-2</v>
      </c>
      <c r="G87" s="97">
        <f t="shared" si="7"/>
        <v>9.5241026903897019E-2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1530</v>
      </c>
      <c r="Y87" s="125">
        <v>1599</v>
      </c>
      <c r="Z87" s="125">
        <v>1613</v>
      </c>
    </row>
    <row r="88" spans="1:32" ht="15" customHeight="1" x14ac:dyDescent="0.25">
      <c r="A88" s="95" t="s">
        <v>6</v>
      </c>
      <c r="B88" s="95"/>
      <c r="C88" s="109" t="str">
        <f t="shared" si="3"/>
        <v>50,072</v>
      </c>
      <c r="D88" s="96">
        <f t="shared" si="4"/>
        <v>2.085669432608217E-2</v>
      </c>
      <c r="E88" s="97">
        <f t="shared" si="5"/>
        <v>2.085669432608217E-2</v>
      </c>
      <c r="F88" s="96">
        <f t="shared" si="6"/>
        <v>4.3884337148456298E-2</v>
      </c>
      <c r="G88" s="97">
        <f t="shared" si="7"/>
        <v>4.3884337148456298E-2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1485</v>
      </c>
      <c r="Y88" s="125">
        <v>1535</v>
      </c>
      <c r="Z88" s="125">
        <v>1573</v>
      </c>
    </row>
    <row r="89" spans="1:32" ht="15" customHeight="1" x14ac:dyDescent="0.25">
      <c r="A89" s="95" t="s">
        <v>104</v>
      </c>
      <c r="B89" s="95"/>
      <c r="C89" s="146" t="str">
        <f t="shared" si="3"/>
        <v>$44,325</v>
      </c>
      <c r="D89" s="96">
        <f t="shared" si="4"/>
        <v>2.6481554387346229E-2</v>
      </c>
      <c r="E89" s="97">
        <f t="shared" si="5"/>
        <v>2.6481554387346229E-2</v>
      </c>
      <c r="F89" s="96">
        <f t="shared" si="6"/>
        <v>0.14806754676242595</v>
      </c>
      <c r="G89" s="97">
        <f t="shared" si="7"/>
        <v>0.14806754676242595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1431</v>
      </c>
      <c r="Y89" s="125">
        <v>1470</v>
      </c>
      <c r="Z89" s="125">
        <v>1495</v>
      </c>
    </row>
    <row r="90" spans="1:32" ht="15" customHeight="1" x14ac:dyDescent="0.25">
      <c r="A90" s="95" t="s">
        <v>7</v>
      </c>
      <c r="B90" s="95"/>
      <c r="C90" s="109" t="str">
        <f t="shared" si="3"/>
        <v>$2,787.1 mil</v>
      </c>
      <c r="D90" s="96">
        <f t="shared" si="4"/>
        <v>5.6285251997150176E-2</v>
      </c>
      <c r="E90" s="97">
        <f t="shared" si="5"/>
        <v>5.6285251997150176E-2</v>
      </c>
      <c r="F90" s="96">
        <f t="shared" si="6"/>
        <v>0.22733084874165299</v>
      </c>
      <c r="G90" s="97">
        <f t="shared" si="7"/>
        <v>0.22733084874165299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2238</v>
      </c>
      <c r="Y90" s="125">
        <v>2304</v>
      </c>
      <c r="Z90" s="125">
        <v>2460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24197</v>
      </c>
      <c r="Y91" s="125">
        <v>24624</v>
      </c>
      <c r="Z91" s="125">
        <v>25110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1822</v>
      </c>
      <c r="Y93" s="125">
        <v>1997</v>
      </c>
      <c r="Z93" s="125">
        <v>2164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5444</v>
      </c>
      <c r="Y94" s="125">
        <v>5597</v>
      </c>
      <c r="Z94" s="125">
        <v>5823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796</v>
      </c>
      <c r="Y95" s="125">
        <v>809</v>
      </c>
      <c r="Z95" s="125">
        <v>830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3739</v>
      </c>
      <c r="Y96" s="125">
        <v>3972</v>
      </c>
      <c r="Z96" s="125">
        <v>4265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4533</v>
      </c>
      <c r="Y97" s="125">
        <v>4852</v>
      </c>
      <c r="Z97" s="125">
        <v>4864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2427</v>
      </c>
      <c r="Y98" s="125">
        <v>2456</v>
      </c>
      <c r="Z98" s="125">
        <v>2486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100</v>
      </c>
      <c r="Y99" s="125">
        <v>109</v>
      </c>
      <c r="Z99" s="125">
        <v>121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1032</v>
      </c>
      <c r="Y100" s="125">
        <v>1110</v>
      </c>
      <c r="Z100" s="125">
        <v>1169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24046</v>
      </c>
      <c r="Y101" s="125">
        <v>24425</v>
      </c>
      <c r="Z101" s="125">
        <v>24960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47015</v>
      </c>
      <c r="Y104" s="125">
        <v>49848</v>
      </c>
      <c r="Z104" s="125">
        <v>51555</v>
      </c>
      <c r="AB104" s="122" t="str">
        <f>TEXT(Z104,"###,###")</f>
        <v>51,555</v>
      </c>
      <c r="AD104" s="143">
        <f>Z104/($Z$4)*100</f>
        <v>73.192027030864026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13529</v>
      </c>
      <c r="Y105" s="125">
        <v>13717</v>
      </c>
      <c r="Z105" s="125">
        <v>14002</v>
      </c>
      <c r="AB105" s="122" t="str">
        <f>TEXT(Z105,"###,###")</f>
        <v>14,002</v>
      </c>
      <c r="AD105" s="143">
        <f>Z105/($Z$4)*100</f>
        <v>19.878474686958743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60544</v>
      </c>
      <c r="Y106" s="132">
        <v>63565</v>
      </c>
      <c r="Z106" s="132">
        <v>65557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7179</v>
      </c>
      <c r="Y108" s="125">
        <v>8259</v>
      </c>
      <c r="Z108" s="125">
        <v>9834</v>
      </c>
      <c r="AB108" s="122" t="str">
        <f>TEXT(Z108,"###,###")</f>
        <v>9,834</v>
      </c>
      <c r="AD108" s="143">
        <f>Z108/($Z$4)*100</f>
        <v>13.961214117379821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8334</v>
      </c>
      <c r="Y109" s="125">
        <v>9185</v>
      </c>
      <c r="Z109" s="125">
        <v>9218</v>
      </c>
      <c r="AB109" s="122" t="str">
        <f>TEXT(Z109,"###,###")</f>
        <v>9,218</v>
      </c>
      <c r="AD109" s="143">
        <f>Z109/($Z$4)*100</f>
        <v>13.086686163718447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14003</v>
      </c>
      <c r="Y110" s="125">
        <v>13998</v>
      </c>
      <c r="Z110" s="125">
        <v>14087</v>
      </c>
      <c r="AB110" s="122" t="str">
        <f>TEXT(Z110,"###,###")</f>
        <v>14,087</v>
      </c>
      <c r="AD110" s="143">
        <f>Z110/($Z$4)*100</f>
        <v>19.999148187058122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31023</v>
      </c>
      <c r="Y111" s="125">
        <v>32123</v>
      </c>
      <c r="Z111" s="125">
        <v>32421</v>
      </c>
      <c r="AB111" s="122" t="str">
        <f>TEXT(Z111,"###,###")</f>
        <v>32,421</v>
      </c>
      <c r="AD111" s="143">
        <f>Z111/($Z$4)*100</f>
        <v>46.027712314375762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65692</v>
      </c>
      <c r="Y112" s="125">
        <v>67908</v>
      </c>
      <c r="Z112" s="125">
        <v>70438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38.32</v>
      </c>
      <c r="U118" s="144">
        <v>41.39</v>
      </c>
      <c r="V118" s="144">
        <v>41.65</v>
      </c>
      <c r="W118" s="144">
        <v>38.729999999999997</v>
      </c>
      <c r="X118" s="144">
        <v>40.82</v>
      </c>
      <c r="Y118" s="144">
        <v>40.85</v>
      </c>
      <c r="Z118" s="144">
        <v>40.78</v>
      </c>
      <c r="AB118" s="122" t="str">
        <f>TEXT(Z118,"##.0")</f>
        <v>40.8</v>
      </c>
    </row>
    <row r="120" spans="19:32" x14ac:dyDescent="0.25">
      <c r="S120" s="115" t="s">
        <v>106</v>
      </c>
      <c r="T120" s="125">
        <v>41859</v>
      </c>
      <c r="U120" s="125">
        <v>42579</v>
      </c>
      <c r="V120" s="125">
        <v>42633</v>
      </c>
      <c r="W120" s="125">
        <v>42449</v>
      </c>
      <c r="X120" s="125">
        <v>42372</v>
      </c>
      <c r="Y120" s="125">
        <v>42935</v>
      </c>
      <c r="Z120" s="125">
        <v>43692</v>
      </c>
      <c r="AB120" s="122" t="str">
        <f>TEXT(Z120,"###,###")</f>
        <v>43,692</v>
      </c>
    </row>
    <row r="121" spans="19:32" x14ac:dyDescent="0.25">
      <c r="S121" s="115" t="s">
        <v>107</v>
      </c>
      <c r="T121" s="125">
        <v>3287</v>
      </c>
      <c r="U121" s="125">
        <v>3200</v>
      </c>
      <c r="V121" s="125">
        <v>3115</v>
      </c>
      <c r="W121" s="125">
        <v>3043</v>
      </c>
      <c r="X121" s="125">
        <v>3067</v>
      </c>
      <c r="Y121" s="125">
        <v>3106</v>
      </c>
      <c r="Z121" s="125">
        <v>3151</v>
      </c>
      <c r="AB121" s="122" t="str">
        <f>TEXT(Z121,"###,###")</f>
        <v>3,151</v>
      </c>
    </row>
    <row r="122" spans="19:32" x14ac:dyDescent="0.25">
      <c r="S122" s="115" t="s">
        <v>108</v>
      </c>
      <c r="T122" s="125">
        <v>2824</v>
      </c>
      <c r="U122" s="125">
        <v>2841</v>
      </c>
      <c r="V122" s="125">
        <v>2772</v>
      </c>
      <c r="W122" s="125">
        <v>2683</v>
      </c>
      <c r="X122" s="125">
        <v>2801</v>
      </c>
      <c r="Y122" s="125">
        <v>3008</v>
      </c>
      <c r="Z122" s="125">
        <v>3230</v>
      </c>
      <c r="AB122" s="122" t="str">
        <f>TEXT(Z122,"###,###")</f>
        <v>3,230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44683</v>
      </c>
      <c r="U124" s="125">
        <v>45420</v>
      </c>
      <c r="V124" s="125">
        <v>45405</v>
      </c>
      <c r="W124" s="125">
        <v>45132</v>
      </c>
      <c r="X124" s="125">
        <v>45173</v>
      </c>
      <c r="Y124" s="125">
        <v>45943</v>
      </c>
      <c r="Z124" s="125">
        <v>46922</v>
      </c>
      <c r="AB124" s="122" t="str">
        <f>TEXT(Z124,"###,###")</f>
        <v>46,922</v>
      </c>
      <c r="AD124" s="139">
        <f>Z124/$Z$7*100</f>
        <v>93.709058955104652</v>
      </c>
    </row>
    <row r="125" spans="19:32" x14ac:dyDescent="0.25">
      <c r="S125" s="115" t="s">
        <v>110</v>
      </c>
      <c r="T125" s="125">
        <v>6111</v>
      </c>
      <c r="U125" s="125">
        <v>6041</v>
      </c>
      <c r="V125" s="125">
        <v>5887</v>
      </c>
      <c r="W125" s="125">
        <v>5726</v>
      </c>
      <c r="X125" s="125">
        <v>5868</v>
      </c>
      <c r="Y125" s="125">
        <v>6114</v>
      </c>
      <c r="Z125" s="125">
        <v>6381</v>
      </c>
      <c r="AB125" s="122" t="str">
        <f>TEXT(Z125,"###,###")</f>
        <v>6,381</v>
      </c>
      <c r="AD125" s="139">
        <f>Z125/$Z$7*100</f>
        <v>12.743649145230867</v>
      </c>
    </row>
    <row r="127" spans="19:32" x14ac:dyDescent="0.25">
      <c r="S127" s="115" t="s">
        <v>111</v>
      </c>
      <c r="T127" s="125">
        <v>24516</v>
      </c>
      <c r="U127" s="125">
        <v>24748</v>
      </c>
      <c r="V127" s="125">
        <v>24549</v>
      </c>
      <c r="W127" s="125">
        <v>24279</v>
      </c>
      <c r="X127" s="125">
        <v>24197</v>
      </c>
      <c r="Y127" s="125">
        <v>24624</v>
      </c>
      <c r="Z127" s="125">
        <v>25110</v>
      </c>
      <c r="AB127" s="122" t="str">
        <f>TEXT(Z127,"###,###")</f>
        <v>25,110</v>
      </c>
      <c r="AD127" s="139">
        <f>Z127/$Z$7*100</f>
        <v>50.147787186451509</v>
      </c>
    </row>
    <row r="128" spans="19:32" x14ac:dyDescent="0.25">
      <c r="S128" s="115" t="s">
        <v>112</v>
      </c>
      <c r="T128" s="125">
        <v>23451</v>
      </c>
      <c r="U128" s="125">
        <v>23872</v>
      </c>
      <c r="V128" s="125">
        <v>23968</v>
      </c>
      <c r="W128" s="125">
        <v>23895</v>
      </c>
      <c r="X128" s="125">
        <v>24046</v>
      </c>
      <c r="Y128" s="125">
        <v>24425</v>
      </c>
      <c r="Z128" s="125">
        <v>24960</v>
      </c>
      <c r="AB128" s="122" t="str">
        <f>TEXT(Z128,"###,###")</f>
        <v>24,960</v>
      </c>
      <c r="AD128" s="139">
        <f>Z128/$Z$7*100</f>
        <v>49.848218565266016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95" id="{28673C94-3836-4CDC-B5C6-D8AC62282A2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398" id="{09F8D51B-9B27-46A0-AF74-948C16B075D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401" id="{6D821779-7006-4996-92FE-25C743D3407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04" id="{1D226EF7-6226-4E70-9B05-9CF552E6AB0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04D16-A560-41B1-A5DC-7BCD890AA7EE}">
  <sheetPr codeName="Sheet97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Mid Murray</v>
      </c>
      <c r="T1" s="113"/>
      <c r="U1" s="113"/>
      <c r="V1" s="113"/>
      <c r="W1" s="113"/>
      <c r="X1" s="113"/>
      <c r="Y1" s="114" t="str">
        <f>Y3</f>
        <v>10.33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150</v>
      </c>
      <c r="Y3" s="118" t="s">
        <v>233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10.33 Mid Murray,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4492</v>
      </c>
      <c r="U4" s="121">
        <v>4636</v>
      </c>
      <c r="V4" s="121">
        <v>4933</v>
      </c>
      <c r="W4" s="121">
        <v>4846</v>
      </c>
      <c r="X4" s="121">
        <v>4900</v>
      </c>
      <c r="Y4" s="121">
        <v>5314</v>
      </c>
      <c r="Z4" s="121">
        <v>6025</v>
      </c>
      <c r="AB4" s="122" t="str">
        <f>TEXT(Z4,"###,###")</f>
        <v>6,025</v>
      </c>
      <c r="AD4" s="123">
        <f>Z4/Y4-1</f>
        <v>0.13379751599548362</v>
      </c>
      <c r="AF4" s="123">
        <f t="shared" ref="AF4:AF9" si="0">Z4/T4-1</f>
        <v>0.34127337488869092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2483</v>
      </c>
      <c r="U5" s="121">
        <v>2553</v>
      </c>
      <c r="V5" s="121">
        <v>2704</v>
      </c>
      <c r="W5" s="121">
        <v>2673</v>
      </c>
      <c r="X5" s="121">
        <v>2672</v>
      </c>
      <c r="Y5" s="121">
        <v>2839</v>
      </c>
      <c r="Z5" s="121">
        <v>3278</v>
      </c>
      <c r="AB5" s="122" t="str">
        <f>TEXT(Z5,"###,###")</f>
        <v>3,278</v>
      </c>
      <c r="AD5" s="123">
        <f t="shared" ref="AD5:AD9" si="1">Z5/Y5-1</f>
        <v>0.15463191264529774</v>
      </c>
      <c r="AF5" s="123">
        <f t="shared" si="0"/>
        <v>0.32017720499395885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2006</v>
      </c>
      <c r="U6" s="121">
        <v>2085</v>
      </c>
      <c r="V6" s="121">
        <v>2228</v>
      </c>
      <c r="W6" s="121">
        <v>2175</v>
      </c>
      <c r="X6" s="121">
        <v>2225</v>
      </c>
      <c r="Y6" s="121">
        <v>2475</v>
      </c>
      <c r="Z6" s="121">
        <v>2743</v>
      </c>
      <c r="AB6" s="122" t="str">
        <f>TEXT(Z6,"###,###")</f>
        <v>2,743</v>
      </c>
      <c r="AD6" s="123">
        <f t="shared" si="1"/>
        <v>0.10828282828282831</v>
      </c>
      <c r="AF6" s="123">
        <f t="shared" si="0"/>
        <v>0.36739780658025922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3093</v>
      </c>
      <c r="U7" s="121">
        <v>3217</v>
      </c>
      <c r="V7" s="121">
        <v>3338</v>
      </c>
      <c r="W7" s="121">
        <v>3378</v>
      </c>
      <c r="X7" s="121">
        <v>3379</v>
      </c>
      <c r="Y7" s="121">
        <v>3643</v>
      </c>
      <c r="Z7" s="121">
        <v>4110</v>
      </c>
      <c r="AB7" s="122" t="str">
        <f>TEXT(Z7,"###,###")</f>
        <v>4,110</v>
      </c>
      <c r="AD7" s="123">
        <f t="shared" si="1"/>
        <v>0.12819105133132025</v>
      </c>
      <c r="AF7" s="123">
        <f t="shared" si="0"/>
        <v>0.32880698351115423</v>
      </c>
    </row>
    <row r="8" spans="1:32" ht="17.25" customHeight="1" x14ac:dyDescent="0.25">
      <c r="A8" s="44" t="s">
        <v>13</v>
      </c>
      <c r="B8" s="45"/>
      <c r="C8" s="46"/>
      <c r="D8" s="47" t="str">
        <f>AB4</f>
        <v>6,025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4,110</v>
      </c>
      <c r="P8" s="48"/>
      <c r="S8" s="120" t="s">
        <v>88</v>
      </c>
      <c r="T8" s="121">
        <v>29076.86</v>
      </c>
      <c r="U8" s="121">
        <v>30954</v>
      </c>
      <c r="V8" s="121">
        <v>29187.21</v>
      </c>
      <c r="W8" s="121">
        <v>31065.3</v>
      </c>
      <c r="X8" s="121">
        <v>33068.400000000001</v>
      </c>
      <c r="Y8" s="121">
        <v>33872</v>
      </c>
      <c r="Z8" s="121">
        <v>35238.21</v>
      </c>
      <c r="AB8" s="122" t="str">
        <f>TEXT(Z8,"$###,###")</f>
        <v>$35,238</v>
      </c>
      <c r="AD8" s="123">
        <f t="shared" si="1"/>
        <v>4.0334494567784596E-2</v>
      </c>
      <c r="AF8" s="123">
        <f t="shared" si="0"/>
        <v>0.21189874009779586</v>
      </c>
    </row>
    <row r="9" spans="1:32" x14ac:dyDescent="0.25">
      <c r="A9" s="52" t="s">
        <v>15</v>
      </c>
      <c r="B9" s="53"/>
      <c r="C9" s="54"/>
      <c r="D9" s="55">
        <f>AD104</f>
        <v>72.049792531120332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54.817518248175176</v>
      </c>
      <c r="P9" s="56" t="s">
        <v>89</v>
      </c>
      <c r="S9" s="120" t="s">
        <v>7</v>
      </c>
      <c r="T9" s="121">
        <v>114954907</v>
      </c>
      <c r="U9" s="121">
        <v>120631686</v>
      </c>
      <c r="V9" s="121">
        <v>126353790</v>
      </c>
      <c r="W9" s="121">
        <v>136909052</v>
      </c>
      <c r="X9" s="121">
        <v>140554112</v>
      </c>
      <c r="Y9" s="121">
        <v>155490396</v>
      </c>
      <c r="Z9" s="121">
        <v>176818206</v>
      </c>
      <c r="AB9" s="122" t="str">
        <f>TEXT(Z9/1000000,"$#,###.0")&amp;" mil"</f>
        <v>$176.8 mil</v>
      </c>
      <c r="AD9" s="123">
        <f t="shared" si="1"/>
        <v>0.13716480598583081</v>
      </c>
      <c r="AF9" s="123">
        <f t="shared" si="0"/>
        <v>0.53815274714632233</v>
      </c>
    </row>
    <row r="10" spans="1:32" x14ac:dyDescent="0.25">
      <c r="A10" s="52" t="s">
        <v>18</v>
      </c>
      <c r="B10" s="53"/>
      <c r="C10" s="54"/>
      <c r="D10" s="55">
        <f>AD105</f>
        <v>12.348547717842322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45.27980535279805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85.693430656934311</v>
      </c>
      <c r="P11" s="56" t="s">
        <v>89</v>
      </c>
      <c r="S11" s="120" t="s">
        <v>30</v>
      </c>
      <c r="T11" s="125">
        <v>3657</v>
      </c>
      <c r="U11" s="125">
        <v>3753</v>
      </c>
      <c r="V11" s="125">
        <v>4079</v>
      </c>
      <c r="W11" s="125">
        <v>3980</v>
      </c>
      <c r="X11" s="125">
        <v>4049</v>
      </c>
      <c r="Y11" s="125">
        <v>4392</v>
      </c>
      <c r="Z11" s="125">
        <v>4952</v>
      </c>
    </row>
    <row r="12" spans="1:32" ht="28.5" customHeight="1" x14ac:dyDescent="0.25">
      <c r="A12" s="52" t="s">
        <v>20</v>
      </c>
      <c r="B12" s="54"/>
      <c r="C12" s="54"/>
      <c r="D12" s="55">
        <f>AD108</f>
        <v>20.995850622406639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26.082725060827251</v>
      </c>
      <c r="P12" s="56" t="s">
        <v>89</v>
      </c>
      <c r="S12" s="120" t="s">
        <v>31</v>
      </c>
      <c r="T12" s="125">
        <v>840</v>
      </c>
      <c r="U12" s="125">
        <v>884</v>
      </c>
      <c r="V12" s="125">
        <v>858</v>
      </c>
      <c r="W12" s="125">
        <v>868</v>
      </c>
      <c r="X12" s="125">
        <v>852</v>
      </c>
      <c r="Y12" s="125">
        <v>922</v>
      </c>
      <c r="Z12" s="125">
        <v>1068</v>
      </c>
    </row>
    <row r="13" spans="1:32" ht="15" customHeight="1" x14ac:dyDescent="0.25">
      <c r="A13" s="52" t="s">
        <v>21</v>
      </c>
      <c r="B13" s="54"/>
      <c r="C13" s="54"/>
      <c r="D13" s="55">
        <f>AD109</f>
        <v>19.435684647302903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45.8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19.684647302904565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24.298755186721994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677</v>
      </c>
      <c r="Z15" s="125">
        <v>756</v>
      </c>
      <c r="AB15" s="129">
        <f t="shared" ref="AB15:AB34" si="2">IF(Z15="np",0,Z15/$Z$34)</f>
        <v>0.12556053811659193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58</v>
      </c>
      <c r="Z16" s="125">
        <v>60</v>
      </c>
      <c r="AB16" s="129">
        <f t="shared" si="2"/>
        <v>9.9651220727453912E-3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387</v>
      </c>
      <c r="Z17" s="125">
        <v>535</v>
      </c>
      <c r="AB17" s="129">
        <f t="shared" si="2"/>
        <v>8.8855671815313064E-2</v>
      </c>
    </row>
    <row r="18" spans="1:28" x14ac:dyDescent="0.25">
      <c r="A18" s="82" t="str">
        <f>$S$1&amp;" ("&amp;$T$2&amp;" to "&amp;$Z$2&amp;")"</f>
        <v>Mid Murray (2011-12 to 2017-18)</v>
      </c>
      <c r="B18" s="82"/>
      <c r="C18" s="82"/>
      <c r="D18" s="82"/>
      <c r="E18" s="82"/>
      <c r="F18" s="82"/>
      <c r="G18" s="82" t="str">
        <f>$S$1&amp;" ("&amp;$T$2&amp;" to "&amp;$Z$2&amp;")"</f>
        <v>Mid Murray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43</v>
      </c>
      <c r="Z18" s="125">
        <v>48</v>
      </c>
      <c r="AB18" s="129">
        <f t="shared" si="2"/>
        <v>7.9720976581963126E-3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326</v>
      </c>
      <c r="Z19" s="125">
        <v>414</v>
      </c>
      <c r="AB19" s="129">
        <f t="shared" si="2"/>
        <v>6.8759342301943194E-2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162</v>
      </c>
      <c r="Z20" s="125">
        <v>156</v>
      </c>
      <c r="AB20" s="129">
        <f t="shared" si="2"/>
        <v>2.5909317389138018E-2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385</v>
      </c>
      <c r="Z21" s="125">
        <v>414</v>
      </c>
      <c r="AB21" s="129">
        <f t="shared" si="2"/>
        <v>6.8759342301943194E-2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299</v>
      </c>
      <c r="Z22" s="125">
        <v>349</v>
      </c>
      <c r="AB22" s="129">
        <f t="shared" si="2"/>
        <v>5.7963793389802357E-2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285</v>
      </c>
      <c r="Z23" s="125">
        <v>372</v>
      </c>
      <c r="AB23" s="129">
        <f t="shared" si="2"/>
        <v>6.1783756851021422E-2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7</v>
      </c>
      <c r="Z24" s="125">
        <v>13</v>
      </c>
      <c r="AB24" s="129">
        <f t="shared" si="2"/>
        <v>2.159109782428168E-3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133</v>
      </c>
      <c r="Z25" s="125">
        <v>141</v>
      </c>
      <c r="AB25" s="129">
        <f t="shared" si="2"/>
        <v>2.3418036870951668E-2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149</v>
      </c>
      <c r="Z26" s="125">
        <v>178</v>
      </c>
      <c r="AB26" s="129">
        <f t="shared" si="2"/>
        <v>2.9563195482477992E-2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156</v>
      </c>
      <c r="Z27" s="125">
        <v>183</v>
      </c>
      <c r="AB27" s="129">
        <f t="shared" si="2"/>
        <v>3.0393622321873443E-2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346</v>
      </c>
      <c r="Z28" s="125">
        <v>429</v>
      </c>
      <c r="AB28" s="129">
        <f t="shared" si="2"/>
        <v>7.1250622820129547E-2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303</v>
      </c>
      <c r="Z29" s="125">
        <v>316</v>
      </c>
      <c r="AB29" s="129">
        <f t="shared" si="2"/>
        <v>5.2482976249792396E-2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236</v>
      </c>
      <c r="Z30" s="125">
        <v>262</v>
      </c>
      <c r="AB30" s="129">
        <f t="shared" si="2"/>
        <v>4.3514366384321539E-2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422</v>
      </c>
      <c r="Z31" s="125">
        <v>484</v>
      </c>
      <c r="AB31" s="129">
        <f t="shared" si="2"/>
        <v>8.0385318053479482E-2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48</v>
      </c>
      <c r="Z32" s="125">
        <v>74</v>
      </c>
      <c r="AB32" s="129">
        <f t="shared" si="2"/>
        <v>1.229031722305265E-2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140</v>
      </c>
      <c r="Z33" s="125">
        <v>196</v>
      </c>
      <c r="AB33" s="129">
        <f t="shared" si="2"/>
        <v>3.255273210430161E-2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5314</v>
      </c>
      <c r="Z34" s="132">
        <v>6021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7</v>
      </c>
      <c r="Y44" s="125">
        <v>10</v>
      </c>
      <c r="Z44" s="125">
        <v>7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38</v>
      </c>
      <c r="Y45" s="125">
        <v>46</v>
      </c>
      <c r="Z45" s="125">
        <v>73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150</v>
      </c>
      <c r="Y46" s="125">
        <v>145</v>
      </c>
      <c r="Z46" s="125">
        <v>141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208</v>
      </c>
      <c r="Y47" s="125">
        <v>210</v>
      </c>
      <c r="Z47" s="125">
        <v>209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246</v>
      </c>
      <c r="Y48" s="125">
        <v>236</v>
      </c>
      <c r="Z48" s="125">
        <v>251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Mid Murray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214</v>
      </c>
      <c r="Y49" s="125">
        <v>203</v>
      </c>
      <c r="Z49" s="125">
        <v>233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208</v>
      </c>
      <c r="Y50" s="125">
        <v>216</v>
      </c>
      <c r="Z50" s="125">
        <v>229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245</v>
      </c>
      <c r="Y51" s="125">
        <v>229</v>
      </c>
      <c r="Z51" s="125">
        <v>246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305</v>
      </c>
      <c r="Y52" s="125">
        <v>314</v>
      </c>
      <c r="Z52" s="125">
        <v>374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376</v>
      </c>
      <c r="Y53" s="125">
        <v>387</v>
      </c>
      <c r="Z53" s="125">
        <v>447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250</v>
      </c>
      <c r="Y54" s="125">
        <v>337</v>
      </c>
      <c r="Z54" s="125">
        <v>382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239</v>
      </c>
      <c r="Y55" s="125">
        <v>256</v>
      </c>
      <c r="Z55" s="125">
        <v>304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107</v>
      </c>
      <c r="Y56" s="125">
        <v>161</v>
      </c>
      <c r="Z56" s="125">
        <v>211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35</v>
      </c>
      <c r="Y57" s="125">
        <v>44</v>
      </c>
      <c r="Z57" s="125">
        <v>68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26</v>
      </c>
      <c r="Y58" s="125">
        <v>25</v>
      </c>
      <c r="Z58" s="125">
        <v>30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20</v>
      </c>
      <c r="Y59" s="125">
        <v>19</v>
      </c>
      <c r="Z59" s="125">
        <v>12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9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2671</v>
      </c>
      <c r="Y61" s="125">
        <v>2839</v>
      </c>
      <c r="Z61" s="125">
        <v>3278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4</v>
      </c>
      <c r="Y63" s="125">
        <v>4</v>
      </c>
      <c r="Z63" s="125">
        <v>3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Mid Murray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45</v>
      </c>
      <c r="Y64" s="125">
        <v>51</v>
      </c>
      <c r="Z64" s="125">
        <v>55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153</v>
      </c>
      <c r="Y65" s="125">
        <v>155</v>
      </c>
      <c r="Z65" s="125">
        <v>193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175</v>
      </c>
      <c r="Y66" s="125">
        <v>178</v>
      </c>
      <c r="Z66" s="125">
        <v>235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168</v>
      </c>
      <c r="Y67" s="125">
        <v>200</v>
      </c>
      <c r="Z67" s="125">
        <v>199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181</v>
      </c>
      <c r="Y68" s="125">
        <v>152</v>
      </c>
      <c r="Z68" s="125">
        <v>174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152</v>
      </c>
      <c r="Y69" s="125">
        <v>184</v>
      </c>
      <c r="Z69" s="125">
        <v>210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199</v>
      </c>
      <c r="Y70" s="125">
        <v>233</v>
      </c>
      <c r="Z70" s="125">
        <v>225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262</v>
      </c>
      <c r="Y71" s="125">
        <v>290</v>
      </c>
      <c r="Z71" s="125">
        <v>335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274</v>
      </c>
      <c r="Y72" s="125">
        <v>318</v>
      </c>
      <c r="Z72" s="125">
        <v>315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286</v>
      </c>
      <c r="Y73" s="125">
        <v>324</v>
      </c>
      <c r="Z73" s="125">
        <v>333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194</v>
      </c>
      <c r="Y74" s="125">
        <v>225</v>
      </c>
      <c r="Z74" s="125">
        <v>253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94</v>
      </c>
      <c r="Y75" s="125">
        <v>111</v>
      </c>
      <c r="Z75" s="125">
        <v>125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19</v>
      </c>
      <c r="Y76" s="125">
        <v>28</v>
      </c>
      <c r="Z76" s="125">
        <v>45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10</v>
      </c>
      <c r="Y77" s="125">
        <v>18</v>
      </c>
      <c r="Z77" s="125">
        <v>23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4</v>
      </c>
      <c r="Y78" s="125">
        <v>4</v>
      </c>
      <c r="Z78" s="125">
        <v>3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5</v>
      </c>
      <c r="Z79" s="125">
        <v>4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2223</v>
      </c>
      <c r="Y80" s="125">
        <v>2475</v>
      </c>
      <c r="Z80" s="125">
        <v>2742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Mid Murray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152</v>
      </c>
      <c r="Y83" s="125">
        <v>153</v>
      </c>
      <c r="Z83" s="125">
        <v>188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87</v>
      </c>
      <c r="Y84" s="125">
        <v>95</v>
      </c>
      <c r="Z84" s="125">
        <v>96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6,025</v>
      </c>
      <c r="D85" s="96">
        <f t="shared" ref="D85:D90" si="4">AD4</f>
        <v>0.13379751599548362</v>
      </c>
      <c r="E85" s="97">
        <f t="shared" ref="E85:E90" si="5">AD4</f>
        <v>0.13379751599548362</v>
      </c>
      <c r="F85" s="96">
        <f t="shared" ref="F85:F90" si="6">AF4</f>
        <v>0.34127337488869092</v>
      </c>
      <c r="G85" s="97">
        <f t="shared" ref="G85:G90" si="7">AF4</f>
        <v>0.34127337488869092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296</v>
      </c>
      <c r="Y85" s="125">
        <v>315</v>
      </c>
      <c r="Z85" s="125">
        <v>353</v>
      </c>
    </row>
    <row r="86" spans="1:32" ht="15" customHeight="1" x14ac:dyDescent="0.25">
      <c r="A86" s="98" t="s">
        <v>4</v>
      </c>
      <c r="B86" s="95"/>
      <c r="C86" s="109" t="str">
        <f t="shared" si="3"/>
        <v>3,278</v>
      </c>
      <c r="D86" s="96">
        <f t="shared" si="4"/>
        <v>0.15463191264529774</v>
      </c>
      <c r="E86" s="97">
        <f t="shared" si="5"/>
        <v>0.15463191264529774</v>
      </c>
      <c r="F86" s="96">
        <f t="shared" si="6"/>
        <v>0.32017720499395885</v>
      </c>
      <c r="G86" s="97">
        <f t="shared" si="7"/>
        <v>0.32017720499395885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68</v>
      </c>
      <c r="Y86" s="125">
        <v>73</v>
      </c>
      <c r="Z86" s="125">
        <v>83</v>
      </c>
    </row>
    <row r="87" spans="1:32" ht="15" customHeight="1" x14ac:dyDescent="0.25">
      <c r="A87" s="98" t="s">
        <v>5</v>
      </c>
      <c r="B87" s="95"/>
      <c r="C87" s="109" t="str">
        <f t="shared" si="3"/>
        <v>2,743</v>
      </c>
      <c r="D87" s="96">
        <f t="shared" si="4"/>
        <v>0.10828282828282831</v>
      </c>
      <c r="E87" s="97">
        <f t="shared" si="5"/>
        <v>0.10828282828282831</v>
      </c>
      <c r="F87" s="96">
        <f t="shared" si="6"/>
        <v>0.36739780658025922</v>
      </c>
      <c r="G87" s="97">
        <f t="shared" si="7"/>
        <v>0.36739780658025922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41</v>
      </c>
      <c r="Y87" s="125">
        <v>44</v>
      </c>
      <c r="Z87" s="125">
        <v>48</v>
      </c>
    </row>
    <row r="88" spans="1:32" ht="15" customHeight="1" x14ac:dyDescent="0.25">
      <c r="A88" s="95" t="s">
        <v>6</v>
      </c>
      <c r="B88" s="95"/>
      <c r="C88" s="109" t="str">
        <f t="shared" si="3"/>
        <v>4,110</v>
      </c>
      <c r="D88" s="96">
        <f t="shared" si="4"/>
        <v>0.12819105133132025</v>
      </c>
      <c r="E88" s="97">
        <f t="shared" si="5"/>
        <v>0.12819105133132025</v>
      </c>
      <c r="F88" s="96">
        <f t="shared" si="6"/>
        <v>0.32880698351115423</v>
      </c>
      <c r="G88" s="97">
        <f t="shared" si="7"/>
        <v>0.32880698351115423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54</v>
      </c>
      <c r="Y88" s="125">
        <v>62</v>
      </c>
      <c r="Z88" s="125">
        <v>71</v>
      </c>
    </row>
    <row r="89" spans="1:32" ht="15" customHeight="1" x14ac:dyDescent="0.25">
      <c r="A89" s="95" t="s">
        <v>104</v>
      </c>
      <c r="B89" s="95"/>
      <c r="C89" s="146" t="str">
        <f t="shared" si="3"/>
        <v>$35,238</v>
      </c>
      <c r="D89" s="96">
        <f t="shared" si="4"/>
        <v>4.0334494567784596E-2</v>
      </c>
      <c r="E89" s="97">
        <f t="shared" si="5"/>
        <v>4.0334494567784596E-2</v>
      </c>
      <c r="F89" s="96">
        <f t="shared" si="6"/>
        <v>0.21189874009779586</v>
      </c>
      <c r="G89" s="97">
        <f t="shared" si="7"/>
        <v>0.21189874009779586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250</v>
      </c>
      <c r="Y89" s="125">
        <v>271</v>
      </c>
      <c r="Z89" s="125">
        <v>314</v>
      </c>
    </row>
    <row r="90" spans="1:32" ht="15" customHeight="1" x14ac:dyDescent="0.25">
      <c r="A90" s="95" t="s">
        <v>7</v>
      </c>
      <c r="B90" s="95"/>
      <c r="C90" s="109" t="str">
        <f t="shared" si="3"/>
        <v>$176.8 mil</v>
      </c>
      <c r="D90" s="96">
        <f t="shared" si="4"/>
        <v>0.13716480598583081</v>
      </c>
      <c r="E90" s="97">
        <f t="shared" si="5"/>
        <v>0.13716480598583081</v>
      </c>
      <c r="F90" s="96">
        <f t="shared" si="6"/>
        <v>0.53815274714632233</v>
      </c>
      <c r="G90" s="97">
        <f t="shared" si="7"/>
        <v>0.53815274714632233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378</v>
      </c>
      <c r="Y90" s="125">
        <v>417</v>
      </c>
      <c r="Z90" s="125">
        <v>461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1831</v>
      </c>
      <c r="Y91" s="125">
        <v>1980</v>
      </c>
      <c r="Z91" s="125">
        <v>2247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87</v>
      </c>
      <c r="Y93" s="125">
        <v>97</v>
      </c>
      <c r="Z93" s="125">
        <v>120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180</v>
      </c>
      <c r="Y94" s="125">
        <v>205</v>
      </c>
      <c r="Z94" s="125">
        <v>229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65</v>
      </c>
      <c r="Y95" s="125">
        <v>77</v>
      </c>
      <c r="Z95" s="125">
        <v>86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238</v>
      </c>
      <c r="Y96" s="125">
        <v>266</v>
      </c>
      <c r="Z96" s="125">
        <v>303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208</v>
      </c>
      <c r="Y97" s="125">
        <v>235</v>
      </c>
      <c r="Z97" s="125">
        <v>233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170</v>
      </c>
      <c r="Y98" s="125">
        <v>181</v>
      </c>
      <c r="Z98" s="125">
        <v>181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23</v>
      </c>
      <c r="Y99" s="125">
        <v>32</v>
      </c>
      <c r="Z99" s="125">
        <v>23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239</v>
      </c>
      <c r="Y100" s="125">
        <v>241</v>
      </c>
      <c r="Z100" s="125">
        <v>272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1550</v>
      </c>
      <c r="Y101" s="125">
        <v>1663</v>
      </c>
      <c r="Z101" s="125">
        <v>1863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3478</v>
      </c>
      <c r="Y104" s="125">
        <v>3847</v>
      </c>
      <c r="Z104" s="125">
        <v>4341</v>
      </c>
      <c r="AB104" s="122" t="str">
        <f>TEXT(Z104,"###,###")</f>
        <v>4,341</v>
      </c>
      <c r="AD104" s="143">
        <f>Z104/($Z$4)*100</f>
        <v>72.049792531120332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637</v>
      </c>
      <c r="Y105" s="125">
        <v>729</v>
      </c>
      <c r="Z105" s="125">
        <v>744</v>
      </c>
      <c r="AB105" s="122" t="str">
        <f>TEXT(Z105,"###,###")</f>
        <v>744</v>
      </c>
      <c r="AD105" s="143">
        <f>Z105/($Z$4)*100</f>
        <v>12.348547717842322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4115</v>
      </c>
      <c r="Y106" s="132">
        <v>4576</v>
      </c>
      <c r="Z106" s="132">
        <v>5085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848</v>
      </c>
      <c r="Y108" s="125">
        <v>1000</v>
      </c>
      <c r="Z108" s="125">
        <v>1265</v>
      </c>
      <c r="AB108" s="122" t="str">
        <f>TEXT(Z108,"###,###")</f>
        <v>1,265</v>
      </c>
      <c r="AD108" s="143">
        <f>Z108/($Z$4)*100</f>
        <v>20.995850622406639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1009</v>
      </c>
      <c r="Y109" s="125">
        <v>1093</v>
      </c>
      <c r="Z109" s="125">
        <v>1171</v>
      </c>
      <c r="AB109" s="122" t="str">
        <f>TEXT(Z109,"###,###")</f>
        <v>1,171</v>
      </c>
      <c r="AD109" s="143">
        <f>Z109/($Z$4)*100</f>
        <v>19.435684647302903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942</v>
      </c>
      <c r="Y110" s="125">
        <v>1071</v>
      </c>
      <c r="Z110" s="125">
        <v>1186</v>
      </c>
      <c r="AB110" s="122" t="str">
        <f>TEXT(Z110,"###,###")</f>
        <v>1,186</v>
      </c>
      <c r="AD110" s="143">
        <f>Z110/($Z$4)*100</f>
        <v>19.684647302904565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1313</v>
      </c>
      <c r="Y111" s="125">
        <v>1412</v>
      </c>
      <c r="Z111" s="125">
        <v>1464</v>
      </c>
      <c r="AB111" s="122" t="str">
        <f>TEXT(Z111,"###,###")</f>
        <v>1,464</v>
      </c>
      <c r="AD111" s="143">
        <f>Z111/($Z$4)*100</f>
        <v>24.298755186721994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4896</v>
      </c>
      <c r="Y112" s="125">
        <v>5314</v>
      </c>
      <c r="Z112" s="125">
        <v>6020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43.75</v>
      </c>
      <c r="U118" s="144">
        <v>44.12</v>
      </c>
      <c r="V118" s="144">
        <v>46.94</v>
      </c>
      <c r="W118" s="144">
        <v>42.44</v>
      </c>
      <c r="X118" s="144">
        <v>41.49</v>
      </c>
      <c r="Y118" s="144">
        <v>45.31</v>
      </c>
      <c r="Z118" s="144">
        <v>45.75</v>
      </c>
      <c r="AB118" s="122" t="str">
        <f>TEXT(Z118,"##.0")</f>
        <v>45.8</v>
      </c>
    </row>
    <row r="120" spans="19:32" x14ac:dyDescent="0.25">
      <c r="S120" s="115" t="s">
        <v>106</v>
      </c>
      <c r="T120" s="125">
        <v>2259</v>
      </c>
      <c r="U120" s="125">
        <v>2335</v>
      </c>
      <c r="V120" s="125">
        <v>2478</v>
      </c>
      <c r="W120" s="125">
        <v>2507</v>
      </c>
      <c r="X120" s="125">
        <v>2526</v>
      </c>
      <c r="Y120" s="125">
        <v>2721</v>
      </c>
      <c r="Z120" s="125">
        <v>3038</v>
      </c>
      <c r="AB120" s="122" t="str">
        <f>TEXT(Z120,"###,###")</f>
        <v>3,038</v>
      </c>
    </row>
    <row r="121" spans="19:32" x14ac:dyDescent="0.25">
      <c r="S121" s="115" t="s">
        <v>107</v>
      </c>
      <c r="T121" s="125">
        <v>448</v>
      </c>
      <c r="U121" s="125">
        <v>476</v>
      </c>
      <c r="V121" s="125">
        <v>448</v>
      </c>
      <c r="W121" s="125">
        <v>459</v>
      </c>
      <c r="X121" s="125">
        <v>443</v>
      </c>
      <c r="Y121" s="125">
        <v>491</v>
      </c>
      <c r="Z121" s="125">
        <v>588</v>
      </c>
      <c r="AB121" s="122" t="str">
        <f>TEXT(Z121,"###,###")</f>
        <v>588</v>
      </c>
    </row>
    <row r="122" spans="19:32" x14ac:dyDescent="0.25">
      <c r="S122" s="115" t="s">
        <v>108</v>
      </c>
      <c r="T122" s="125">
        <v>388</v>
      </c>
      <c r="U122" s="125">
        <v>404</v>
      </c>
      <c r="V122" s="125">
        <v>406</v>
      </c>
      <c r="W122" s="125">
        <v>403</v>
      </c>
      <c r="X122" s="125">
        <v>415</v>
      </c>
      <c r="Y122" s="125">
        <v>431</v>
      </c>
      <c r="Z122" s="125">
        <v>484</v>
      </c>
      <c r="AB122" s="122" t="str">
        <f>TEXT(Z122,"###,###")</f>
        <v>484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2647</v>
      </c>
      <c r="U124" s="125">
        <v>2739</v>
      </c>
      <c r="V124" s="125">
        <v>2884</v>
      </c>
      <c r="W124" s="125">
        <v>2910</v>
      </c>
      <c r="X124" s="125">
        <v>2941</v>
      </c>
      <c r="Y124" s="125">
        <v>3152</v>
      </c>
      <c r="Z124" s="125">
        <v>3522</v>
      </c>
      <c r="AB124" s="122" t="str">
        <f>TEXT(Z124,"###,###")</f>
        <v>3,522</v>
      </c>
      <c r="AD124" s="139">
        <f>Z124/$Z$7*100</f>
        <v>85.693430656934311</v>
      </c>
    </row>
    <row r="125" spans="19:32" x14ac:dyDescent="0.25">
      <c r="S125" s="115" t="s">
        <v>110</v>
      </c>
      <c r="T125" s="125">
        <v>836</v>
      </c>
      <c r="U125" s="125">
        <v>880</v>
      </c>
      <c r="V125" s="125">
        <v>854</v>
      </c>
      <c r="W125" s="125">
        <v>862</v>
      </c>
      <c r="X125" s="125">
        <v>858</v>
      </c>
      <c r="Y125" s="125">
        <v>922</v>
      </c>
      <c r="Z125" s="125">
        <v>1072</v>
      </c>
      <c r="AB125" s="122" t="str">
        <f>TEXT(Z125,"###,###")</f>
        <v>1,072</v>
      </c>
      <c r="AD125" s="139">
        <f>Z125/$Z$7*100</f>
        <v>26.082725060827251</v>
      </c>
    </row>
    <row r="127" spans="19:32" x14ac:dyDescent="0.25">
      <c r="S127" s="115" t="s">
        <v>111</v>
      </c>
      <c r="T127" s="125">
        <v>1706</v>
      </c>
      <c r="U127" s="125">
        <v>1771</v>
      </c>
      <c r="V127" s="125">
        <v>1828</v>
      </c>
      <c r="W127" s="125">
        <v>1851</v>
      </c>
      <c r="X127" s="125">
        <v>1834</v>
      </c>
      <c r="Y127" s="125">
        <v>1980</v>
      </c>
      <c r="Z127" s="125">
        <v>2253</v>
      </c>
      <c r="AB127" s="122" t="str">
        <f>TEXT(Z127,"###,###")</f>
        <v>2,253</v>
      </c>
      <c r="AD127" s="139">
        <f>Z127/$Z$7*100</f>
        <v>54.817518248175176</v>
      </c>
    </row>
    <row r="128" spans="19:32" x14ac:dyDescent="0.25">
      <c r="S128" s="115" t="s">
        <v>112</v>
      </c>
      <c r="T128" s="125">
        <v>1386</v>
      </c>
      <c r="U128" s="125">
        <v>1445</v>
      </c>
      <c r="V128" s="125">
        <v>1514</v>
      </c>
      <c r="W128" s="125">
        <v>1525</v>
      </c>
      <c r="X128" s="125">
        <v>1546</v>
      </c>
      <c r="Y128" s="125">
        <v>1663</v>
      </c>
      <c r="Z128" s="125">
        <v>1861</v>
      </c>
      <c r="AB128" s="122" t="str">
        <f>TEXT(Z128,"###,###")</f>
        <v>1,861</v>
      </c>
      <c r="AD128" s="139">
        <f>Z128/$Z$7*100</f>
        <v>45.27980535279805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85" id="{117D40B1-335E-4238-9E91-BD8AE00F187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388" id="{76A32DBA-3347-48B3-9967-2788411AC5D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91" id="{60403136-947A-4254-9A8A-CA0CC26A45D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394" id="{609F3CA4-9399-4EB9-BC24-C5BE387391A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ABB3A2-5FFC-418E-BFE4-C5EED9683BFF}">
  <sheetPr codeName="Sheet98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Mitcham</v>
      </c>
      <c r="T1" s="113"/>
      <c r="U1" s="113"/>
      <c r="V1" s="113"/>
      <c r="W1" s="113"/>
      <c r="X1" s="113"/>
      <c r="Y1" s="114" t="str">
        <f>Y3</f>
        <v>10.34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151</v>
      </c>
      <c r="Y3" s="118" t="s">
        <v>234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10.34 Mitcham,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50099</v>
      </c>
      <c r="U4" s="121">
        <v>50420</v>
      </c>
      <c r="V4" s="121">
        <v>50429</v>
      </c>
      <c r="W4" s="121">
        <v>49855</v>
      </c>
      <c r="X4" s="121">
        <v>48690</v>
      </c>
      <c r="Y4" s="121">
        <v>49845</v>
      </c>
      <c r="Z4" s="121">
        <v>51102</v>
      </c>
      <c r="AB4" s="122" t="str">
        <f>TEXT(Z4,"###,###")</f>
        <v>51,102</v>
      </c>
      <c r="AD4" s="123">
        <f>Z4/Y4-1</f>
        <v>2.5218176346674781E-2</v>
      </c>
      <c r="AF4" s="123">
        <f t="shared" ref="AF4:AF9" si="0">Z4/T4-1</f>
        <v>2.0020359687818123E-2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24573</v>
      </c>
      <c r="U5" s="121">
        <v>24871</v>
      </c>
      <c r="V5" s="121">
        <v>24588</v>
      </c>
      <c r="W5" s="121">
        <v>24219</v>
      </c>
      <c r="X5" s="121">
        <v>23719</v>
      </c>
      <c r="Y5" s="121">
        <v>24208</v>
      </c>
      <c r="Z5" s="121">
        <v>24591</v>
      </c>
      <c r="AB5" s="122" t="str">
        <f>TEXT(Z5,"###,###")</f>
        <v>24,591</v>
      </c>
      <c r="AD5" s="123">
        <f t="shared" ref="AD5:AD9" si="1">Z5/Y5-1</f>
        <v>1.5821216126900239E-2</v>
      </c>
      <c r="AF5" s="123">
        <f t="shared" si="0"/>
        <v>7.3251129288243177E-4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25526</v>
      </c>
      <c r="U6" s="121">
        <v>25548</v>
      </c>
      <c r="V6" s="121">
        <v>25841</v>
      </c>
      <c r="W6" s="121">
        <v>25636</v>
      </c>
      <c r="X6" s="121">
        <v>24971</v>
      </c>
      <c r="Y6" s="121">
        <v>25637</v>
      </c>
      <c r="Z6" s="121">
        <v>26511</v>
      </c>
      <c r="AB6" s="122" t="str">
        <f>TEXT(Z6,"###,###")</f>
        <v>26,511</v>
      </c>
      <c r="AD6" s="123">
        <f t="shared" si="1"/>
        <v>3.4091352342317638E-2</v>
      </c>
      <c r="AF6" s="123">
        <f t="shared" si="0"/>
        <v>3.8588106244613396E-2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36488</v>
      </c>
      <c r="U7" s="121">
        <v>36583</v>
      </c>
      <c r="V7" s="121">
        <v>36696</v>
      </c>
      <c r="W7" s="121">
        <v>36275</v>
      </c>
      <c r="X7" s="121">
        <v>35933</v>
      </c>
      <c r="Y7" s="121">
        <v>36068</v>
      </c>
      <c r="Z7" s="121">
        <v>36613</v>
      </c>
      <c r="AB7" s="122" t="str">
        <f>TEXT(Z7,"###,###")</f>
        <v>36,613</v>
      </c>
      <c r="AD7" s="123">
        <f t="shared" si="1"/>
        <v>1.5110347122102796E-2</v>
      </c>
      <c r="AF7" s="123">
        <f t="shared" si="0"/>
        <v>3.4257838193378909E-3</v>
      </c>
    </row>
    <row r="8" spans="1:32" ht="17.25" customHeight="1" x14ac:dyDescent="0.25">
      <c r="A8" s="44" t="s">
        <v>13</v>
      </c>
      <c r="B8" s="45"/>
      <c r="C8" s="46"/>
      <c r="D8" s="47" t="str">
        <f>AB4</f>
        <v>51,102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36,613</v>
      </c>
      <c r="P8" s="48"/>
      <c r="S8" s="120" t="s">
        <v>88</v>
      </c>
      <c r="T8" s="121">
        <v>38734.49</v>
      </c>
      <c r="U8" s="121">
        <v>40165</v>
      </c>
      <c r="V8" s="121">
        <v>40026</v>
      </c>
      <c r="W8" s="121">
        <v>41076</v>
      </c>
      <c r="X8" s="121">
        <v>43137</v>
      </c>
      <c r="Y8" s="121">
        <v>44165</v>
      </c>
      <c r="Z8" s="121">
        <v>45218</v>
      </c>
      <c r="AB8" s="122" t="str">
        <f>TEXT(Z8,"$###,###")</f>
        <v>$45,218</v>
      </c>
      <c r="AD8" s="123">
        <f t="shared" si="1"/>
        <v>2.3842409147514898E-2</v>
      </c>
      <c r="AF8" s="123">
        <f t="shared" si="0"/>
        <v>0.16738338364594463</v>
      </c>
    </row>
    <row r="9" spans="1:32" x14ac:dyDescent="0.25">
      <c r="A9" s="52" t="s">
        <v>15</v>
      </c>
      <c r="B9" s="53"/>
      <c r="C9" s="54"/>
      <c r="D9" s="55">
        <f>AD104</f>
        <v>68.349575359085748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49.509736978668776</v>
      </c>
      <c r="P9" s="56" t="s">
        <v>89</v>
      </c>
      <c r="S9" s="120" t="s">
        <v>7</v>
      </c>
      <c r="T9" s="121">
        <v>2058265412</v>
      </c>
      <c r="U9" s="121">
        <v>2125906485</v>
      </c>
      <c r="V9" s="121">
        <v>2193581333</v>
      </c>
      <c r="W9" s="121">
        <v>2227293792</v>
      </c>
      <c r="X9" s="121">
        <v>2267029617</v>
      </c>
      <c r="Y9" s="121">
        <v>2318727712</v>
      </c>
      <c r="Z9" s="121">
        <v>2441389360</v>
      </c>
      <c r="AB9" s="122" t="str">
        <f>TEXT(Z9/1000000,"$#,###.0")&amp;" mil"</f>
        <v>$2,441.4 mil</v>
      </c>
      <c r="AD9" s="123">
        <f t="shared" si="1"/>
        <v>5.2900410585164925E-2</v>
      </c>
      <c r="AF9" s="123">
        <f t="shared" si="0"/>
        <v>0.18613923440890034</v>
      </c>
    </row>
    <row r="10" spans="1:32" x14ac:dyDescent="0.25">
      <c r="A10" s="52" t="s">
        <v>18</v>
      </c>
      <c r="B10" s="53"/>
      <c r="C10" s="54"/>
      <c r="D10" s="55">
        <f>AD105</f>
        <v>24.304332511447694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50.490263021331216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92.458962663534805</v>
      </c>
      <c r="P11" s="56" t="s">
        <v>89</v>
      </c>
      <c r="S11" s="120" t="s">
        <v>30</v>
      </c>
      <c r="T11" s="125">
        <v>44372</v>
      </c>
      <c r="U11" s="125">
        <v>44829</v>
      </c>
      <c r="V11" s="125">
        <v>44873</v>
      </c>
      <c r="W11" s="125">
        <v>44458</v>
      </c>
      <c r="X11" s="125">
        <v>43327</v>
      </c>
      <c r="Y11" s="125">
        <v>44414</v>
      </c>
      <c r="Z11" s="125">
        <v>45562</v>
      </c>
    </row>
    <row r="12" spans="1:32" ht="28.5" customHeight="1" x14ac:dyDescent="0.25">
      <c r="A12" s="52" t="s">
        <v>20</v>
      </c>
      <c r="B12" s="54"/>
      <c r="C12" s="54"/>
      <c r="D12" s="55">
        <f>AD108</f>
        <v>15.580603498884585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15.125774997951547</v>
      </c>
      <c r="P12" s="56" t="s">
        <v>89</v>
      </c>
      <c r="S12" s="120" t="s">
        <v>31</v>
      </c>
      <c r="T12" s="125">
        <v>5724</v>
      </c>
      <c r="U12" s="125">
        <v>5592</v>
      </c>
      <c r="V12" s="125">
        <v>5559</v>
      </c>
      <c r="W12" s="125">
        <v>5400</v>
      </c>
      <c r="X12" s="125">
        <v>5363</v>
      </c>
      <c r="Y12" s="125">
        <v>5431</v>
      </c>
      <c r="Z12" s="125">
        <v>5541</v>
      </c>
    </row>
    <row r="13" spans="1:32" ht="15" customHeight="1" x14ac:dyDescent="0.25">
      <c r="A13" s="52" t="s">
        <v>21</v>
      </c>
      <c r="B13" s="54"/>
      <c r="C13" s="54"/>
      <c r="D13" s="55">
        <f>AD109</f>
        <v>12.717701851199562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42.7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20.437556260028959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43.920003130992917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383</v>
      </c>
      <c r="Z15" s="125">
        <v>394</v>
      </c>
      <c r="AB15" s="129">
        <f t="shared" ref="AB15:AB34" si="2">IF(Z15="np",0,Z15/$Z$34)</f>
        <v>7.7100700559664982E-3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357</v>
      </c>
      <c r="Z16" s="125">
        <v>365</v>
      </c>
      <c r="AB16" s="129">
        <f t="shared" si="2"/>
        <v>7.1425775899182026E-3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2112</v>
      </c>
      <c r="Z17" s="125">
        <v>2178</v>
      </c>
      <c r="AB17" s="129">
        <f t="shared" si="2"/>
        <v>4.2620641070799575E-2</v>
      </c>
    </row>
    <row r="18" spans="1:28" x14ac:dyDescent="0.25">
      <c r="A18" s="82" t="str">
        <f>$S$1&amp;" ("&amp;$T$2&amp;" to "&amp;$Z$2&amp;")"</f>
        <v>Mitcham (2011-12 to 2017-18)</v>
      </c>
      <c r="B18" s="82"/>
      <c r="C18" s="82"/>
      <c r="D18" s="82"/>
      <c r="E18" s="82"/>
      <c r="F18" s="82"/>
      <c r="G18" s="82" t="str">
        <f>$S$1&amp;" ("&amp;$T$2&amp;" to "&amp;$Z$2&amp;")"</f>
        <v>Mitcham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392</v>
      </c>
      <c r="Z18" s="125">
        <v>412</v>
      </c>
      <c r="AB18" s="129">
        <f t="shared" si="2"/>
        <v>8.0623067590309579E-3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2368</v>
      </c>
      <c r="Z19" s="125">
        <v>2589</v>
      </c>
      <c r="AB19" s="129">
        <f t="shared" si="2"/>
        <v>5.0663379124104735E-2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1438</v>
      </c>
      <c r="Z20" s="125">
        <v>1388</v>
      </c>
      <c r="AB20" s="129">
        <f t="shared" si="2"/>
        <v>2.7161363547414975E-2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4009</v>
      </c>
      <c r="Z21" s="125">
        <v>4009</v>
      </c>
      <c r="AB21" s="129">
        <f t="shared" si="2"/>
        <v>7.8450941254745415E-2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3325</v>
      </c>
      <c r="Z22" s="125">
        <v>3336</v>
      </c>
      <c r="AB22" s="129">
        <f t="shared" si="2"/>
        <v>6.5281202301279789E-2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863</v>
      </c>
      <c r="Z23" s="125">
        <v>995</v>
      </c>
      <c r="AB23" s="129">
        <f t="shared" si="2"/>
        <v>1.9470862197174279E-2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785</v>
      </c>
      <c r="Z24" s="125">
        <v>773</v>
      </c>
      <c r="AB24" s="129">
        <f t="shared" si="2"/>
        <v>1.5126609526045947E-2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1839</v>
      </c>
      <c r="Z25" s="125">
        <v>1834</v>
      </c>
      <c r="AB25" s="129">
        <f t="shared" si="2"/>
        <v>3.5889006301123245E-2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770</v>
      </c>
      <c r="Z26" s="125">
        <v>917</v>
      </c>
      <c r="AB26" s="129">
        <f t="shared" si="2"/>
        <v>1.7944503150561623E-2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4014</v>
      </c>
      <c r="Z27" s="125">
        <v>4471</v>
      </c>
      <c r="AB27" s="129">
        <f t="shared" si="2"/>
        <v>8.7491683300066528E-2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3267</v>
      </c>
      <c r="Z28" s="125">
        <v>3578</v>
      </c>
      <c r="AB28" s="129">
        <f t="shared" si="2"/>
        <v>7.0016829086924193E-2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3684</v>
      </c>
      <c r="Z29" s="125">
        <v>3683</v>
      </c>
      <c r="AB29" s="129">
        <f t="shared" si="2"/>
        <v>7.2071543188133538E-2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6445</v>
      </c>
      <c r="Z30" s="125">
        <v>6720</v>
      </c>
      <c r="AB30" s="129">
        <f t="shared" si="2"/>
        <v>0.13150170247739815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7633</v>
      </c>
      <c r="Z31" s="125">
        <v>8267</v>
      </c>
      <c r="AB31" s="129">
        <f t="shared" si="2"/>
        <v>0.16177449023521584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987</v>
      </c>
      <c r="Z32" s="125">
        <v>1200</v>
      </c>
      <c r="AB32" s="129">
        <f t="shared" si="2"/>
        <v>2.3482446870963954E-2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1548</v>
      </c>
      <c r="Z33" s="125">
        <v>1657</v>
      </c>
      <c r="AB33" s="129">
        <f t="shared" si="2"/>
        <v>3.2425345387656061E-2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49845</v>
      </c>
      <c r="Z34" s="132">
        <v>51102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9</v>
      </c>
      <c r="Y44" s="125">
        <v>16</v>
      </c>
      <c r="Z44" s="125">
        <v>10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373</v>
      </c>
      <c r="Y45" s="125">
        <v>357</v>
      </c>
      <c r="Z45" s="125">
        <v>362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1376</v>
      </c>
      <c r="Y46" s="125">
        <v>1348</v>
      </c>
      <c r="Z46" s="125">
        <v>1467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2040</v>
      </c>
      <c r="Y47" s="125">
        <v>2218</v>
      </c>
      <c r="Z47" s="125">
        <v>2277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2389</v>
      </c>
      <c r="Y48" s="125">
        <v>2412</v>
      </c>
      <c r="Z48" s="125">
        <v>2591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Mitcham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2413</v>
      </c>
      <c r="Y49" s="125">
        <v>2331</v>
      </c>
      <c r="Z49" s="125">
        <v>2247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2288</v>
      </c>
      <c r="Y50" s="125">
        <v>2452</v>
      </c>
      <c r="Z50" s="125">
        <v>2487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2539</v>
      </c>
      <c r="Y51" s="125">
        <v>2536</v>
      </c>
      <c r="Z51" s="125">
        <v>2603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2501</v>
      </c>
      <c r="Y52" s="125">
        <v>2550</v>
      </c>
      <c r="Z52" s="125">
        <v>2661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2362</v>
      </c>
      <c r="Y53" s="125">
        <v>2355</v>
      </c>
      <c r="Z53" s="125">
        <v>2247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2178</v>
      </c>
      <c r="Y54" s="125">
        <v>2276</v>
      </c>
      <c r="Z54" s="125">
        <v>2231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1515</v>
      </c>
      <c r="Y55" s="125">
        <v>1571</v>
      </c>
      <c r="Z55" s="125">
        <v>1647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983</v>
      </c>
      <c r="Y56" s="125">
        <v>990</v>
      </c>
      <c r="Z56" s="125">
        <v>935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424</v>
      </c>
      <c r="Y57" s="125">
        <v>478</v>
      </c>
      <c r="Z57" s="125">
        <v>465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156</v>
      </c>
      <c r="Y58" s="125">
        <v>159</v>
      </c>
      <c r="Z58" s="125">
        <v>189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88</v>
      </c>
      <c r="Y59" s="125">
        <v>96</v>
      </c>
      <c r="Z59" s="125">
        <v>87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75</v>
      </c>
      <c r="Y60" s="125">
        <v>63</v>
      </c>
      <c r="Z60" s="125">
        <v>66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23719</v>
      </c>
      <c r="Y61" s="125">
        <v>24208</v>
      </c>
      <c r="Z61" s="125">
        <v>24591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17</v>
      </c>
      <c r="Y63" s="125">
        <v>21</v>
      </c>
      <c r="Z63" s="125">
        <v>17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Mitcham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465</v>
      </c>
      <c r="Y64" s="125">
        <v>451</v>
      </c>
      <c r="Z64" s="125">
        <v>486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1567</v>
      </c>
      <c r="Y65" s="125">
        <v>1717</v>
      </c>
      <c r="Z65" s="125">
        <v>1743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2228</v>
      </c>
      <c r="Y66" s="125">
        <v>2381</v>
      </c>
      <c r="Z66" s="125">
        <v>2505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2430</v>
      </c>
      <c r="Y67" s="125">
        <v>2496</v>
      </c>
      <c r="Z67" s="125">
        <v>2640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2365</v>
      </c>
      <c r="Y68" s="125">
        <v>2408</v>
      </c>
      <c r="Z68" s="125">
        <v>2547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2457</v>
      </c>
      <c r="Y69" s="125">
        <v>2523</v>
      </c>
      <c r="Z69" s="125">
        <v>2599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2648</v>
      </c>
      <c r="Y70" s="125">
        <v>2603</v>
      </c>
      <c r="Z70" s="125">
        <v>2708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2806</v>
      </c>
      <c r="Y71" s="125">
        <v>2864</v>
      </c>
      <c r="Z71" s="125">
        <v>3008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2637</v>
      </c>
      <c r="Y72" s="125">
        <v>2723</v>
      </c>
      <c r="Z72" s="125">
        <v>2682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2312</v>
      </c>
      <c r="Y73" s="125">
        <v>2340</v>
      </c>
      <c r="Z73" s="125">
        <v>2450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1554</v>
      </c>
      <c r="Y74" s="125">
        <v>1580</v>
      </c>
      <c r="Z74" s="125">
        <v>1581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845</v>
      </c>
      <c r="Y75" s="125">
        <v>850</v>
      </c>
      <c r="Z75" s="125">
        <v>851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274</v>
      </c>
      <c r="Y76" s="125">
        <v>345</v>
      </c>
      <c r="Z76" s="125">
        <v>347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163</v>
      </c>
      <c r="Y77" s="125">
        <v>151</v>
      </c>
      <c r="Z77" s="125">
        <v>152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86</v>
      </c>
      <c r="Y78" s="125">
        <v>89</v>
      </c>
      <c r="Z78" s="125">
        <v>82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107</v>
      </c>
      <c r="Y79" s="125">
        <v>95</v>
      </c>
      <c r="Z79" s="125">
        <v>88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24971</v>
      </c>
      <c r="Y80" s="125">
        <v>25637</v>
      </c>
      <c r="Z80" s="125">
        <v>26511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Mitcham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2529</v>
      </c>
      <c r="Y83" s="125">
        <v>2546</v>
      </c>
      <c r="Z83" s="125">
        <v>2611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4485</v>
      </c>
      <c r="Y84" s="125">
        <v>4593</v>
      </c>
      <c r="Z84" s="125">
        <v>4666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51,102</v>
      </c>
      <c r="D85" s="96">
        <f t="shared" ref="D85:D90" si="4">AD4</f>
        <v>2.5218176346674781E-2</v>
      </c>
      <c r="E85" s="97">
        <f t="shared" ref="E85:E90" si="5">AD4</f>
        <v>2.5218176346674781E-2</v>
      </c>
      <c r="F85" s="96">
        <f t="shared" ref="F85:F90" si="6">AF4</f>
        <v>2.0020359687818123E-2</v>
      </c>
      <c r="G85" s="97">
        <f t="shared" ref="G85:G90" si="7">AF4</f>
        <v>2.0020359687818123E-2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2040</v>
      </c>
      <c r="Y85" s="125">
        <v>2049</v>
      </c>
      <c r="Z85" s="125">
        <v>2121</v>
      </c>
    </row>
    <row r="86" spans="1:32" ht="15" customHeight="1" x14ac:dyDescent="0.25">
      <c r="A86" s="98" t="s">
        <v>4</v>
      </c>
      <c r="B86" s="95"/>
      <c r="C86" s="109" t="str">
        <f t="shared" si="3"/>
        <v>24,591</v>
      </c>
      <c r="D86" s="96">
        <f t="shared" si="4"/>
        <v>1.5821216126900239E-2</v>
      </c>
      <c r="E86" s="97">
        <f t="shared" si="5"/>
        <v>1.5821216126900239E-2</v>
      </c>
      <c r="F86" s="96">
        <f t="shared" si="6"/>
        <v>7.3251129288243177E-4</v>
      </c>
      <c r="G86" s="97">
        <f t="shared" si="7"/>
        <v>7.3251129288243177E-4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1176</v>
      </c>
      <c r="Y86" s="125">
        <v>1231</v>
      </c>
      <c r="Z86" s="125">
        <v>1300</v>
      </c>
    </row>
    <row r="87" spans="1:32" ht="15" customHeight="1" x14ac:dyDescent="0.25">
      <c r="A87" s="98" t="s">
        <v>5</v>
      </c>
      <c r="B87" s="95"/>
      <c r="C87" s="109" t="str">
        <f t="shared" si="3"/>
        <v>26,511</v>
      </c>
      <c r="D87" s="96">
        <f t="shared" si="4"/>
        <v>3.4091352342317638E-2</v>
      </c>
      <c r="E87" s="97">
        <f t="shared" si="5"/>
        <v>3.4091352342317638E-2</v>
      </c>
      <c r="F87" s="96">
        <f t="shared" si="6"/>
        <v>3.8588106244613396E-2</v>
      </c>
      <c r="G87" s="97">
        <f t="shared" si="7"/>
        <v>3.8588106244613396E-2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1073</v>
      </c>
      <c r="Y87" s="125">
        <v>1079</v>
      </c>
      <c r="Z87" s="125">
        <v>1097</v>
      </c>
    </row>
    <row r="88" spans="1:32" ht="15" customHeight="1" x14ac:dyDescent="0.25">
      <c r="A88" s="95" t="s">
        <v>6</v>
      </c>
      <c r="B88" s="95"/>
      <c r="C88" s="109" t="str">
        <f t="shared" si="3"/>
        <v>36,613</v>
      </c>
      <c r="D88" s="96">
        <f t="shared" si="4"/>
        <v>1.5110347122102796E-2</v>
      </c>
      <c r="E88" s="97">
        <f t="shared" si="5"/>
        <v>1.5110347122102796E-2</v>
      </c>
      <c r="F88" s="96">
        <f t="shared" si="6"/>
        <v>3.4257838193378909E-3</v>
      </c>
      <c r="G88" s="97">
        <f t="shared" si="7"/>
        <v>3.4257838193378909E-3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985</v>
      </c>
      <c r="Y88" s="125">
        <v>954</v>
      </c>
      <c r="Z88" s="125">
        <v>1031</v>
      </c>
    </row>
    <row r="89" spans="1:32" ht="15" customHeight="1" x14ac:dyDescent="0.25">
      <c r="A89" s="95" t="s">
        <v>104</v>
      </c>
      <c r="B89" s="95"/>
      <c r="C89" s="146" t="str">
        <f t="shared" si="3"/>
        <v>$45,218</v>
      </c>
      <c r="D89" s="96">
        <f t="shared" si="4"/>
        <v>2.3842409147514898E-2</v>
      </c>
      <c r="E89" s="97">
        <f t="shared" si="5"/>
        <v>2.3842409147514898E-2</v>
      </c>
      <c r="F89" s="96">
        <f t="shared" si="6"/>
        <v>0.16738338364594463</v>
      </c>
      <c r="G89" s="97">
        <f t="shared" si="7"/>
        <v>0.16738338364594463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543</v>
      </c>
      <c r="Y89" s="125">
        <v>562</v>
      </c>
      <c r="Z89" s="125">
        <v>578</v>
      </c>
    </row>
    <row r="90" spans="1:32" ht="15" customHeight="1" x14ac:dyDescent="0.25">
      <c r="A90" s="95" t="s">
        <v>7</v>
      </c>
      <c r="B90" s="95"/>
      <c r="C90" s="109" t="str">
        <f t="shared" si="3"/>
        <v>$2,441.4 mil</v>
      </c>
      <c r="D90" s="96">
        <f t="shared" si="4"/>
        <v>5.2900410585164925E-2</v>
      </c>
      <c r="E90" s="97">
        <f t="shared" si="5"/>
        <v>5.2900410585164925E-2</v>
      </c>
      <c r="F90" s="96">
        <f t="shared" si="6"/>
        <v>0.18613923440890034</v>
      </c>
      <c r="G90" s="97">
        <f t="shared" si="7"/>
        <v>0.18613923440890034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1117</v>
      </c>
      <c r="Y90" s="125">
        <v>1108</v>
      </c>
      <c r="Z90" s="125">
        <v>1201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17892</v>
      </c>
      <c r="Y91" s="125">
        <v>17847</v>
      </c>
      <c r="Z91" s="125">
        <v>18127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1471</v>
      </c>
      <c r="Y93" s="125">
        <v>1546</v>
      </c>
      <c r="Z93" s="125">
        <v>1611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5796</v>
      </c>
      <c r="Y94" s="125">
        <v>5887</v>
      </c>
      <c r="Z94" s="125">
        <v>6033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424</v>
      </c>
      <c r="Y95" s="125">
        <v>438</v>
      </c>
      <c r="Z95" s="125">
        <v>455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2013</v>
      </c>
      <c r="Y96" s="125">
        <v>2159</v>
      </c>
      <c r="Z96" s="125">
        <v>2295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3102</v>
      </c>
      <c r="Y97" s="125">
        <v>3206</v>
      </c>
      <c r="Z97" s="125">
        <v>3208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1397</v>
      </c>
      <c r="Y98" s="125">
        <v>1429</v>
      </c>
      <c r="Z98" s="125">
        <v>1502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45</v>
      </c>
      <c r="Y99" s="125">
        <v>56</v>
      </c>
      <c r="Z99" s="125">
        <v>65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430</v>
      </c>
      <c r="Y100" s="125">
        <v>496</v>
      </c>
      <c r="Z100" s="125">
        <v>504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18041</v>
      </c>
      <c r="Y101" s="125">
        <v>18221</v>
      </c>
      <c r="Z101" s="125">
        <v>18486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32355</v>
      </c>
      <c r="Y104" s="125">
        <v>34184</v>
      </c>
      <c r="Z104" s="125">
        <v>34928</v>
      </c>
      <c r="AB104" s="122" t="str">
        <f>TEXT(Z104,"###,###")</f>
        <v>34,928</v>
      </c>
      <c r="AD104" s="143">
        <f>Z104/($Z$4)*100</f>
        <v>68.349575359085748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12058</v>
      </c>
      <c r="Y105" s="125">
        <v>12208</v>
      </c>
      <c r="Z105" s="125">
        <v>12420</v>
      </c>
      <c r="AB105" s="122" t="str">
        <f>TEXT(Z105,"###,###")</f>
        <v>12,420</v>
      </c>
      <c r="AD105" s="143">
        <f>Z105/($Z$4)*100</f>
        <v>24.304332511447694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44413</v>
      </c>
      <c r="Y106" s="132">
        <v>46392</v>
      </c>
      <c r="Z106" s="132">
        <v>47348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6214</v>
      </c>
      <c r="Y108" s="125">
        <v>6873</v>
      </c>
      <c r="Z108" s="125">
        <v>7962</v>
      </c>
      <c r="AB108" s="122" t="str">
        <f>TEXT(Z108,"###,###")</f>
        <v>7,962</v>
      </c>
      <c r="AD108" s="143">
        <f>Z108/($Z$4)*100</f>
        <v>15.580603498884585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6261</v>
      </c>
      <c r="Y109" s="125">
        <v>6714</v>
      </c>
      <c r="Z109" s="125">
        <v>6499</v>
      </c>
      <c r="AB109" s="122" t="str">
        <f>TEXT(Z109,"###,###")</f>
        <v>6,499</v>
      </c>
      <c r="AD109" s="143">
        <f>Z109/($Z$4)*100</f>
        <v>12.717701851199562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10057</v>
      </c>
      <c r="Y110" s="125">
        <v>10206</v>
      </c>
      <c r="Z110" s="125">
        <v>10444</v>
      </c>
      <c r="AB110" s="122" t="str">
        <f>TEXT(Z110,"###,###")</f>
        <v>10,444</v>
      </c>
      <c r="AD110" s="143">
        <f>Z110/($Z$4)*100</f>
        <v>20.437556260028959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21886</v>
      </c>
      <c r="Y111" s="125">
        <v>22599</v>
      </c>
      <c r="Z111" s="125">
        <v>22444</v>
      </c>
      <c r="AB111" s="122" t="str">
        <f>TEXT(Z111,"###,###")</f>
        <v>22,444</v>
      </c>
      <c r="AD111" s="143">
        <f>Z111/($Z$4)*100</f>
        <v>43.920003130992917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48690</v>
      </c>
      <c r="Y112" s="125">
        <v>49845</v>
      </c>
      <c r="Z112" s="125">
        <v>51102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42.42</v>
      </c>
      <c r="U118" s="144">
        <v>43.57</v>
      </c>
      <c r="V118" s="144">
        <v>39.83</v>
      </c>
      <c r="W118" s="144">
        <v>43.79</v>
      </c>
      <c r="X118" s="144">
        <v>44.85</v>
      </c>
      <c r="Y118" s="144">
        <v>42.87</v>
      </c>
      <c r="Z118" s="144">
        <v>42.73</v>
      </c>
      <c r="AB118" s="122" t="str">
        <f>TEXT(Z118,"##.0")</f>
        <v>42.7</v>
      </c>
    </row>
    <row r="120" spans="19:32" x14ac:dyDescent="0.25">
      <c r="S120" s="115" t="s">
        <v>106</v>
      </c>
      <c r="T120" s="125">
        <v>30761</v>
      </c>
      <c r="U120" s="125">
        <v>30996</v>
      </c>
      <c r="V120" s="125">
        <v>31140</v>
      </c>
      <c r="W120" s="125">
        <v>30878</v>
      </c>
      <c r="X120" s="125">
        <v>30570</v>
      </c>
      <c r="Y120" s="125">
        <v>30637</v>
      </c>
      <c r="Z120" s="125">
        <v>31073</v>
      </c>
      <c r="AB120" s="122" t="str">
        <f>TEXT(Z120,"###,###")</f>
        <v>31,073</v>
      </c>
    </row>
    <row r="121" spans="19:32" x14ac:dyDescent="0.25">
      <c r="S121" s="115" t="s">
        <v>107</v>
      </c>
      <c r="T121" s="125">
        <v>2925</v>
      </c>
      <c r="U121" s="125">
        <v>2916</v>
      </c>
      <c r="V121" s="125">
        <v>2916</v>
      </c>
      <c r="W121" s="125">
        <v>2831</v>
      </c>
      <c r="X121" s="125">
        <v>2774</v>
      </c>
      <c r="Y121" s="125">
        <v>2735</v>
      </c>
      <c r="Z121" s="125">
        <v>2759</v>
      </c>
      <c r="AB121" s="122" t="str">
        <f>TEXT(Z121,"###,###")</f>
        <v>2,759</v>
      </c>
    </row>
    <row r="122" spans="19:32" x14ac:dyDescent="0.25">
      <c r="S122" s="115" t="s">
        <v>108</v>
      </c>
      <c r="T122" s="125">
        <v>2799</v>
      </c>
      <c r="U122" s="125">
        <v>2670</v>
      </c>
      <c r="V122" s="125">
        <v>2639</v>
      </c>
      <c r="W122" s="125">
        <v>2568</v>
      </c>
      <c r="X122" s="125">
        <v>2590</v>
      </c>
      <c r="Y122" s="125">
        <v>2696</v>
      </c>
      <c r="Z122" s="125">
        <v>2779</v>
      </c>
      <c r="AB122" s="122" t="str">
        <f>TEXT(Z122,"###,###")</f>
        <v>2,779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33560</v>
      </c>
      <c r="U124" s="125">
        <v>33666</v>
      </c>
      <c r="V124" s="125">
        <v>33779</v>
      </c>
      <c r="W124" s="125">
        <v>33446</v>
      </c>
      <c r="X124" s="125">
        <v>33160</v>
      </c>
      <c r="Y124" s="125">
        <v>33333</v>
      </c>
      <c r="Z124" s="125">
        <v>33852</v>
      </c>
      <c r="AB124" s="122" t="str">
        <f>TEXT(Z124,"###,###")</f>
        <v>33,852</v>
      </c>
      <c r="AD124" s="139">
        <f>Z124/$Z$7*100</f>
        <v>92.458962663534805</v>
      </c>
    </row>
    <row r="125" spans="19:32" x14ac:dyDescent="0.25">
      <c r="S125" s="115" t="s">
        <v>110</v>
      </c>
      <c r="T125" s="125">
        <v>5724</v>
      </c>
      <c r="U125" s="125">
        <v>5586</v>
      </c>
      <c r="V125" s="125">
        <v>5555</v>
      </c>
      <c r="W125" s="125">
        <v>5399</v>
      </c>
      <c r="X125" s="125">
        <v>5364</v>
      </c>
      <c r="Y125" s="125">
        <v>5431</v>
      </c>
      <c r="Z125" s="125">
        <v>5538</v>
      </c>
      <c r="AB125" s="122" t="str">
        <f>TEXT(Z125,"###,###")</f>
        <v>5,538</v>
      </c>
      <c r="AD125" s="139">
        <f>Z125/$Z$7*100</f>
        <v>15.125774997951547</v>
      </c>
    </row>
    <row r="127" spans="19:32" x14ac:dyDescent="0.25">
      <c r="S127" s="115" t="s">
        <v>111</v>
      </c>
      <c r="T127" s="125">
        <v>18351</v>
      </c>
      <c r="U127" s="125">
        <v>18393</v>
      </c>
      <c r="V127" s="125">
        <v>18375</v>
      </c>
      <c r="W127" s="125">
        <v>18099</v>
      </c>
      <c r="X127" s="125">
        <v>17892</v>
      </c>
      <c r="Y127" s="125">
        <v>17847</v>
      </c>
      <c r="Z127" s="125">
        <v>18127</v>
      </c>
      <c r="AB127" s="122" t="str">
        <f>TEXT(Z127,"###,###")</f>
        <v>18,127</v>
      </c>
      <c r="AD127" s="139">
        <f>Z127/$Z$7*100</f>
        <v>49.509736978668776</v>
      </c>
    </row>
    <row r="128" spans="19:32" x14ac:dyDescent="0.25">
      <c r="S128" s="115" t="s">
        <v>112</v>
      </c>
      <c r="T128" s="125">
        <v>18137</v>
      </c>
      <c r="U128" s="125">
        <v>18189</v>
      </c>
      <c r="V128" s="125">
        <v>18321</v>
      </c>
      <c r="W128" s="125">
        <v>18176</v>
      </c>
      <c r="X128" s="125">
        <v>18041</v>
      </c>
      <c r="Y128" s="125">
        <v>18221</v>
      </c>
      <c r="Z128" s="125">
        <v>18486</v>
      </c>
      <c r="AB128" s="122" t="str">
        <f>TEXT(Z128,"###,###")</f>
        <v>18,486</v>
      </c>
      <c r="AD128" s="139">
        <f>Z128/$Z$7*100</f>
        <v>50.490263021331216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75" id="{7CBE4956-9B68-4BD4-918E-EE8EBF27AC2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378" id="{606ADA48-1B00-4A62-8C31-AE6D35FF213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81" id="{945C1510-2DD9-4EBA-954A-77E07DBB4AE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384" id="{5D5F4ED2-4E16-4B1F-9D07-B9EB7122A4D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E036F-DE1E-4F44-AC79-40B5473A8586}">
  <sheetPr codeName="Sheet99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Mount Barker</v>
      </c>
      <c r="T1" s="113"/>
      <c r="U1" s="113"/>
      <c r="V1" s="113"/>
      <c r="W1" s="113"/>
      <c r="X1" s="113"/>
      <c r="Y1" s="114" t="str">
        <f>Y3</f>
        <v>10.35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152</v>
      </c>
      <c r="Y3" s="118" t="s">
        <v>235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10.35 Mount Barker,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21574</v>
      </c>
      <c r="U4" s="121">
        <v>22249</v>
      </c>
      <c r="V4" s="121">
        <v>22881</v>
      </c>
      <c r="W4" s="121">
        <v>23095</v>
      </c>
      <c r="X4" s="121">
        <v>23552</v>
      </c>
      <c r="Y4" s="121">
        <v>25022</v>
      </c>
      <c r="Z4" s="121">
        <v>27122</v>
      </c>
      <c r="AB4" s="122" t="str">
        <f>TEXT(Z4,"###,###")</f>
        <v>27,122</v>
      </c>
      <c r="AD4" s="123">
        <f>Z4/Y4-1</f>
        <v>8.3926144992406693E-2</v>
      </c>
      <c r="AF4" s="123">
        <f t="shared" ref="AF4:AF9" si="0">Z4/T4-1</f>
        <v>0.2571613979790488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10770</v>
      </c>
      <c r="U5" s="121">
        <v>11222</v>
      </c>
      <c r="V5" s="121">
        <v>11579</v>
      </c>
      <c r="W5" s="121">
        <v>11719</v>
      </c>
      <c r="X5" s="121">
        <v>11766</v>
      </c>
      <c r="Y5" s="121">
        <v>12458</v>
      </c>
      <c r="Z5" s="121">
        <v>13514</v>
      </c>
      <c r="AB5" s="122" t="str">
        <f>TEXT(Z5,"###,###")</f>
        <v>13,514</v>
      </c>
      <c r="AD5" s="123">
        <f t="shared" ref="AD5:AD9" si="1">Z5/Y5-1</f>
        <v>8.4764809760796256E-2</v>
      </c>
      <c r="AF5" s="123">
        <f t="shared" si="0"/>
        <v>0.25478180129990724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10804</v>
      </c>
      <c r="U6" s="121">
        <v>11027</v>
      </c>
      <c r="V6" s="121">
        <v>11302</v>
      </c>
      <c r="W6" s="121">
        <v>11376</v>
      </c>
      <c r="X6" s="121">
        <v>11786</v>
      </c>
      <c r="Y6" s="121">
        <v>12564</v>
      </c>
      <c r="Z6" s="121">
        <v>13608</v>
      </c>
      <c r="AB6" s="122" t="str">
        <f>TEXT(Z6,"###,###")</f>
        <v>13,608</v>
      </c>
      <c r="AD6" s="123">
        <f t="shared" si="1"/>
        <v>8.3094555873925557E-2</v>
      </c>
      <c r="AF6" s="123">
        <f t="shared" si="0"/>
        <v>0.25953350610884862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15669</v>
      </c>
      <c r="U7" s="121">
        <v>16136</v>
      </c>
      <c r="V7" s="121">
        <v>16571</v>
      </c>
      <c r="W7" s="121">
        <v>16912</v>
      </c>
      <c r="X7" s="121">
        <v>17285</v>
      </c>
      <c r="Y7" s="121">
        <v>18252</v>
      </c>
      <c r="Z7" s="121">
        <v>19760</v>
      </c>
      <c r="AB7" s="122" t="str">
        <f>TEXT(Z7,"###,###")</f>
        <v>19,760</v>
      </c>
      <c r="AD7" s="123">
        <f t="shared" si="1"/>
        <v>8.2621082621082698E-2</v>
      </c>
      <c r="AF7" s="123">
        <f t="shared" si="0"/>
        <v>0.26108877401238106</v>
      </c>
    </row>
    <row r="8" spans="1:32" ht="17.25" customHeight="1" x14ac:dyDescent="0.25">
      <c r="A8" s="44" t="s">
        <v>13</v>
      </c>
      <c r="B8" s="45"/>
      <c r="C8" s="46"/>
      <c r="D8" s="47" t="str">
        <f>AB4</f>
        <v>27,122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19,760</v>
      </c>
      <c r="P8" s="48"/>
      <c r="S8" s="120" t="s">
        <v>88</v>
      </c>
      <c r="T8" s="121">
        <v>36807</v>
      </c>
      <c r="U8" s="121">
        <v>39176.11</v>
      </c>
      <c r="V8" s="121">
        <v>39497.56</v>
      </c>
      <c r="W8" s="121">
        <v>40509.89</v>
      </c>
      <c r="X8" s="121">
        <v>42083</v>
      </c>
      <c r="Y8" s="121">
        <v>42748</v>
      </c>
      <c r="Z8" s="121">
        <v>44061.31</v>
      </c>
      <c r="AB8" s="122" t="str">
        <f>TEXT(Z8,"$###,###")</f>
        <v>$44,061</v>
      </c>
      <c r="AD8" s="123">
        <f t="shared" si="1"/>
        <v>3.0722139047440811E-2</v>
      </c>
      <c r="AF8" s="123">
        <f t="shared" si="0"/>
        <v>0.19709049908984699</v>
      </c>
    </row>
    <row r="9" spans="1:32" x14ac:dyDescent="0.25">
      <c r="A9" s="52" t="s">
        <v>15</v>
      </c>
      <c r="B9" s="53"/>
      <c r="C9" s="54"/>
      <c r="D9" s="55">
        <f>AD104</f>
        <v>72.225499594425187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50.683198380566793</v>
      </c>
      <c r="P9" s="56" t="s">
        <v>89</v>
      </c>
      <c r="S9" s="120" t="s">
        <v>7</v>
      </c>
      <c r="T9" s="121">
        <v>725718230</v>
      </c>
      <c r="U9" s="121">
        <v>783913941</v>
      </c>
      <c r="V9" s="121">
        <v>825681118</v>
      </c>
      <c r="W9" s="121">
        <v>858936116</v>
      </c>
      <c r="X9" s="121">
        <v>901942799</v>
      </c>
      <c r="Y9" s="121">
        <v>963924777</v>
      </c>
      <c r="Z9" s="121">
        <v>1080504612</v>
      </c>
      <c r="AB9" s="122" t="str">
        <f>TEXT(Z9/1000000,"$#,###.0")&amp;" mil"</f>
        <v>$1,080.5 mil</v>
      </c>
      <c r="AD9" s="123">
        <f t="shared" si="1"/>
        <v>0.12094287623026823</v>
      </c>
      <c r="AF9" s="123">
        <f t="shared" si="0"/>
        <v>0.48887621577316587</v>
      </c>
    </row>
    <row r="10" spans="1:32" x14ac:dyDescent="0.25">
      <c r="A10" s="52" t="s">
        <v>18</v>
      </c>
      <c r="B10" s="53"/>
      <c r="C10" s="54"/>
      <c r="D10" s="55">
        <f>AD105</f>
        <v>17.730993289580415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49.306680161943319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89.91902834008097</v>
      </c>
      <c r="P11" s="56" t="s">
        <v>89</v>
      </c>
      <c r="S11" s="120" t="s">
        <v>30</v>
      </c>
      <c r="T11" s="125">
        <v>18573</v>
      </c>
      <c r="U11" s="125">
        <v>19212</v>
      </c>
      <c r="V11" s="125">
        <v>19827</v>
      </c>
      <c r="W11" s="125">
        <v>20046</v>
      </c>
      <c r="X11" s="125">
        <v>20467</v>
      </c>
      <c r="Y11" s="125">
        <v>21815</v>
      </c>
      <c r="Z11" s="125">
        <v>23570</v>
      </c>
    </row>
    <row r="12" spans="1:32" ht="28.5" customHeight="1" x14ac:dyDescent="0.25">
      <c r="A12" s="52" t="s">
        <v>20</v>
      </c>
      <c r="B12" s="54"/>
      <c r="C12" s="54"/>
      <c r="D12" s="55">
        <f>AD108</f>
        <v>16.138190398938132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17.97570850202429</v>
      </c>
      <c r="P12" s="56" t="s">
        <v>89</v>
      </c>
      <c r="S12" s="120" t="s">
        <v>31</v>
      </c>
      <c r="T12" s="125">
        <v>3003</v>
      </c>
      <c r="U12" s="125">
        <v>3035</v>
      </c>
      <c r="V12" s="125">
        <v>3051</v>
      </c>
      <c r="W12" s="125">
        <v>3049</v>
      </c>
      <c r="X12" s="125">
        <v>3082</v>
      </c>
      <c r="Y12" s="125">
        <v>3207</v>
      </c>
      <c r="Z12" s="125">
        <v>3554</v>
      </c>
    </row>
    <row r="13" spans="1:32" ht="15" customHeight="1" x14ac:dyDescent="0.25">
      <c r="A13" s="52" t="s">
        <v>21</v>
      </c>
      <c r="B13" s="54"/>
      <c r="C13" s="54"/>
      <c r="D13" s="55">
        <f>AD109</f>
        <v>15.52614114003392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41.8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22.756433891305953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35.546788584912619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679</v>
      </c>
      <c r="Z15" s="125">
        <v>683</v>
      </c>
      <c r="AB15" s="129">
        <f t="shared" ref="AB15:AB34" si="2">IF(Z15="np",0,Z15/$Z$34)</f>
        <v>2.5182508664552763E-2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330</v>
      </c>
      <c r="Z16" s="125">
        <v>341</v>
      </c>
      <c r="AB16" s="129">
        <f t="shared" si="2"/>
        <v>1.2572819113634687E-2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1554</v>
      </c>
      <c r="Z17" s="125">
        <v>1792</v>
      </c>
      <c r="AB17" s="129">
        <f t="shared" si="2"/>
        <v>6.6071823611828034E-2</v>
      </c>
    </row>
    <row r="18" spans="1:28" x14ac:dyDescent="0.25">
      <c r="A18" s="82" t="str">
        <f>$S$1&amp;" ("&amp;$T$2&amp;" to "&amp;$Z$2&amp;")"</f>
        <v>Mount Barker (2011-12 to 2017-18)</v>
      </c>
      <c r="B18" s="82"/>
      <c r="C18" s="82"/>
      <c r="D18" s="82"/>
      <c r="E18" s="82"/>
      <c r="F18" s="82"/>
      <c r="G18" s="82" t="str">
        <f>$S$1&amp;" ("&amp;$T$2&amp;" to "&amp;$Z$2&amp;")"</f>
        <v>Mount Barker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204</v>
      </c>
      <c r="Z18" s="125">
        <v>224</v>
      </c>
      <c r="AB18" s="129">
        <f t="shared" si="2"/>
        <v>8.2589779514785043E-3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1555</v>
      </c>
      <c r="Z19" s="125">
        <v>1892</v>
      </c>
      <c r="AB19" s="129">
        <f t="shared" si="2"/>
        <v>6.9758867340166661E-2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804</v>
      </c>
      <c r="Z20" s="125">
        <v>862</v>
      </c>
      <c r="AB20" s="129">
        <f t="shared" si="2"/>
        <v>3.178231693827889E-2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2393</v>
      </c>
      <c r="Z21" s="125">
        <v>2601</v>
      </c>
      <c r="AB21" s="129">
        <f t="shared" si="2"/>
        <v>9.5900007374087451E-2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1663</v>
      </c>
      <c r="Z22" s="125">
        <v>1780</v>
      </c>
      <c r="AB22" s="129">
        <f t="shared" si="2"/>
        <v>6.5629378364427407E-2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667</v>
      </c>
      <c r="Z23" s="125">
        <v>752</v>
      </c>
      <c r="AB23" s="129">
        <f t="shared" si="2"/>
        <v>2.7726568837106409E-2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298</v>
      </c>
      <c r="Z24" s="125">
        <v>313</v>
      </c>
      <c r="AB24" s="129">
        <f t="shared" si="2"/>
        <v>1.1540446869699874E-2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888</v>
      </c>
      <c r="Z25" s="125">
        <v>925</v>
      </c>
      <c r="AB25" s="129">
        <f t="shared" si="2"/>
        <v>3.4105154487132215E-2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431</v>
      </c>
      <c r="Z26" s="125">
        <v>507</v>
      </c>
      <c r="AB26" s="129">
        <f t="shared" si="2"/>
        <v>1.8693311702676792E-2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1390</v>
      </c>
      <c r="Z27" s="125">
        <v>1627</v>
      </c>
      <c r="AB27" s="129">
        <f t="shared" si="2"/>
        <v>5.9988201460069314E-2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1790</v>
      </c>
      <c r="Z28" s="125">
        <v>2200</v>
      </c>
      <c r="AB28" s="129">
        <f t="shared" si="2"/>
        <v>8.1114962023449602E-2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1646</v>
      </c>
      <c r="Z29" s="125">
        <v>1795</v>
      </c>
      <c r="AB29" s="129">
        <f t="shared" si="2"/>
        <v>6.6182434923678202E-2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2200</v>
      </c>
      <c r="Z30" s="125">
        <v>2392</v>
      </c>
      <c r="AB30" s="129">
        <f t="shared" si="2"/>
        <v>8.8194085981859752E-2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2843</v>
      </c>
      <c r="Z31" s="125">
        <v>3177</v>
      </c>
      <c r="AB31" s="129">
        <f t="shared" si="2"/>
        <v>0.1171373792493179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342</v>
      </c>
      <c r="Z32" s="125">
        <v>471</v>
      </c>
      <c r="AB32" s="129">
        <f t="shared" si="2"/>
        <v>1.7365975960474893E-2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891</v>
      </c>
      <c r="Z33" s="125">
        <v>1064</v>
      </c>
      <c r="AB33" s="129">
        <f t="shared" si="2"/>
        <v>3.9230145269522898E-2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25022</v>
      </c>
      <c r="Z34" s="132">
        <v>27122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7</v>
      </c>
      <c r="Y44" s="125">
        <v>11</v>
      </c>
      <c r="Z44" s="125">
        <v>14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212</v>
      </c>
      <c r="Y45" s="125">
        <v>202</v>
      </c>
      <c r="Z45" s="125">
        <v>267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760</v>
      </c>
      <c r="Y46" s="125">
        <v>872</v>
      </c>
      <c r="Z46" s="125">
        <v>883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1034</v>
      </c>
      <c r="Y47" s="125">
        <v>1076</v>
      </c>
      <c r="Z47" s="125">
        <v>1255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1229</v>
      </c>
      <c r="Y48" s="125">
        <v>1338</v>
      </c>
      <c r="Z48" s="125">
        <v>1469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Mount Barker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1230</v>
      </c>
      <c r="Y49" s="125">
        <v>1221</v>
      </c>
      <c r="Z49" s="125">
        <v>1345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1116</v>
      </c>
      <c r="Y50" s="125">
        <v>1240</v>
      </c>
      <c r="Z50" s="125">
        <v>1300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1288</v>
      </c>
      <c r="Y51" s="125">
        <v>1211</v>
      </c>
      <c r="Z51" s="125">
        <v>1232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1299</v>
      </c>
      <c r="Y52" s="125">
        <v>1396</v>
      </c>
      <c r="Z52" s="125">
        <v>1519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1119</v>
      </c>
      <c r="Y53" s="125">
        <v>1214</v>
      </c>
      <c r="Z53" s="125">
        <v>1310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1004</v>
      </c>
      <c r="Y54" s="125">
        <v>1057</v>
      </c>
      <c r="Z54" s="125">
        <v>1135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792</v>
      </c>
      <c r="Y55" s="125">
        <v>862</v>
      </c>
      <c r="Z55" s="125">
        <v>926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402</v>
      </c>
      <c r="Y56" s="125">
        <v>451</v>
      </c>
      <c r="Z56" s="125">
        <v>495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174</v>
      </c>
      <c r="Y57" s="125">
        <v>192</v>
      </c>
      <c r="Z57" s="125">
        <v>209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55</v>
      </c>
      <c r="Y58" s="125">
        <v>61</v>
      </c>
      <c r="Z58" s="125">
        <v>77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30</v>
      </c>
      <c r="Y59" s="125">
        <v>40</v>
      </c>
      <c r="Z59" s="125">
        <v>35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16</v>
      </c>
      <c r="Y60" s="125">
        <v>14</v>
      </c>
      <c r="Z60" s="125">
        <v>21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11766</v>
      </c>
      <c r="Y61" s="125">
        <v>12458</v>
      </c>
      <c r="Z61" s="125">
        <v>13514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14</v>
      </c>
      <c r="Y63" s="125">
        <v>14</v>
      </c>
      <c r="Z63" s="125">
        <v>17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Mount Barker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265</v>
      </c>
      <c r="Y64" s="125">
        <v>267</v>
      </c>
      <c r="Z64" s="125">
        <v>359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853</v>
      </c>
      <c r="Y65" s="125">
        <v>909</v>
      </c>
      <c r="Z65" s="125">
        <v>847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1078</v>
      </c>
      <c r="Y66" s="125">
        <v>1240</v>
      </c>
      <c r="Z66" s="125">
        <v>1368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1163</v>
      </c>
      <c r="Y67" s="125">
        <v>1221</v>
      </c>
      <c r="Z67" s="125">
        <v>1396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1148</v>
      </c>
      <c r="Y68" s="125">
        <v>1208</v>
      </c>
      <c r="Z68" s="125">
        <v>1254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1110</v>
      </c>
      <c r="Y69" s="125">
        <v>1165</v>
      </c>
      <c r="Z69" s="125">
        <v>1299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1401</v>
      </c>
      <c r="Y70" s="125">
        <v>1380</v>
      </c>
      <c r="Z70" s="125">
        <v>1426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1378</v>
      </c>
      <c r="Y71" s="125">
        <v>1512</v>
      </c>
      <c r="Z71" s="125">
        <v>1618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1171</v>
      </c>
      <c r="Y72" s="125">
        <v>1206</v>
      </c>
      <c r="Z72" s="125">
        <v>1380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1053</v>
      </c>
      <c r="Y73" s="125">
        <v>1140</v>
      </c>
      <c r="Z73" s="125">
        <v>1159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683</v>
      </c>
      <c r="Y74" s="125">
        <v>759</v>
      </c>
      <c r="Z74" s="125">
        <v>873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317</v>
      </c>
      <c r="Y75" s="125">
        <v>354</v>
      </c>
      <c r="Z75" s="125">
        <v>381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79</v>
      </c>
      <c r="Y76" s="125">
        <v>99</v>
      </c>
      <c r="Z76" s="125">
        <v>130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33</v>
      </c>
      <c r="Y77" s="125">
        <v>45</v>
      </c>
      <c r="Z77" s="125">
        <v>42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34</v>
      </c>
      <c r="Y78" s="125">
        <v>28</v>
      </c>
      <c r="Z78" s="125">
        <v>32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15</v>
      </c>
      <c r="Y79" s="125">
        <v>17</v>
      </c>
      <c r="Z79" s="125">
        <v>25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11786</v>
      </c>
      <c r="Y80" s="125">
        <v>12564</v>
      </c>
      <c r="Z80" s="125">
        <v>13608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Mount Barker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1040</v>
      </c>
      <c r="Y83" s="125">
        <v>1121</v>
      </c>
      <c r="Z83" s="125">
        <v>1201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1162</v>
      </c>
      <c r="Y84" s="125">
        <v>1226</v>
      </c>
      <c r="Z84" s="125">
        <v>1313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27,122</v>
      </c>
      <c r="D85" s="96">
        <f t="shared" ref="D85:D90" si="4">AD4</f>
        <v>8.3926144992406693E-2</v>
      </c>
      <c r="E85" s="97">
        <f t="shared" ref="E85:E90" si="5">AD4</f>
        <v>8.3926144992406693E-2</v>
      </c>
      <c r="F85" s="96">
        <f t="shared" ref="F85:F90" si="6">AF4</f>
        <v>0.2571613979790488</v>
      </c>
      <c r="G85" s="97">
        <f t="shared" ref="G85:G90" si="7">AF4</f>
        <v>0.2571613979790488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1547</v>
      </c>
      <c r="Y85" s="125">
        <v>1662</v>
      </c>
      <c r="Z85" s="125">
        <v>1788</v>
      </c>
    </row>
    <row r="86" spans="1:32" ht="15" customHeight="1" x14ac:dyDescent="0.25">
      <c r="A86" s="98" t="s">
        <v>4</v>
      </c>
      <c r="B86" s="95"/>
      <c r="C86" s="109" t="str">
        <f t="shared" si="3"/>
        <v>13,514</v>
      </c>
      <c r="D86" s="96">
        <f t="shared" si="4"/>
        <v>8.4764809760796256E-2</v>
      </c>
      <c r="E86" s="97">
        <f t="shared" si="5"/>
        <v>8.4764809760796256E-2</v>
      </c>
      <c r="F86" s="96">
        <f t="shared" si="6"/>
        <v>0.25478180129990724</v>
      </c>
      <c r="G86" s="97">
        <f t="shared" si="7"/>
        <v>0.25478180129990724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543</v>
      </c>
      <c r="Y86" s="125">
        <v>612</v>
      </c>
      <c r="Z86" s="125">
        <v>673</v>
      </c>
    </row>
    <row r="87" spans="1:32" ht="15" customHeight="1" x14ac:dyDescent="0.25">
      <c r="A87" s="98" t="s">
        <v>5</v>
      </c>
      <c r="B87" s="95"/>
      <c r="C87" s="109" t="str">
        <f t="shared" si="3"/>
        <v>13,608</v>
      </c>
      <c r="D87" s="96">
        <f t="shared" si="4"/>
        <v>8.3094555873925557E-2</v>
      </c>
      <c r="E87" s="97">
        <f t="shared" si="5"/>
        <v>8.3094555873925557E-2</v>
      </c>
      <c r="F87" s="96">
        <f t="shared" si="6"/>
        <v>0.25953350610884862</v>
      </c>
      <c r="G87" s="97">
        <f t="shared" si="7"/>
        <v>0.25953350610884862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437</v>
      </c>
      <c r="Y87" s="125">
        <v>476</v>
      </c>
      <c r="Z87" s="125">
        <v>480</v>
      </c>
    </row>
    <row r="88" spans="1:32" ht="15" customHeight="1" x14ac:dyDescent="0.25">
      <c r="A88" s="95" t="s">
        <v>6</v>
      </c>
      <c r="B88" s="95"/>
      <c r="C88" s="109" t="str">
        <f t="shared" si="3"/>
        <v>19,760</v>
      </c>
      <c r="D88" s="96">
        <f t="shared" si="4"/>
        <v>8.2621082621082698E-2</v>
      </c>
      <c r="E88" s="97">
        <f t="shared" si="5"/>
        <v>8.2621082621082698E-2</v>
      </c>
      <c r="F88" s="96">
        <f t="shared" si="6"/>
        <v>0.26108877401238106</v>
      </c>
      <c r="G88" s="97">
        <f t="shared" si="7"/>
        <v>0.26108877401238106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529</v>
      </c>
      <c r="Y88" s="125">
        <v>559</v>
      </c>
      <c r="Z88" s="125">
        <v>608</v>
      </c>
    </row>
    <row r="89" spans="1:32" ht="15" customHeight="1" x14ac:dyDescent="0.25">
      <c r="A89" s="95" t="s">
        <v>104</v>
      </c>
      <c r="B89" s="95"/>
      <c r="C89" s="146" t="str">
        <f t="shared" si="3"/>
        <v>$44,061</v>
      </c>
      <c r="D89" s="96">
        <f t="shared" si="4"/>
        <v>3.0722139047440811E-2</v>
      </c>
      <c r="E89" s="97">
        <f t="shared" si="5"/>
        <v>3.0722139047440811E-2</v>
      </c>
      <c r="F89" s="96">
        <f t="shared" si="6"/>
        <v>0.19709049908984699</v>
      </c>
      <c r="G89" s="97">
        <f t="shared" si="7"/>
        <v>0.19709049908984699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714</v>
      </c>
      <c r="Y89" s="125">
        <v>741</v>
      </c>
      <c r="Z89" s="125">
        <v>796</v>
      </c>
    </row>
    <row r="90" spans="1:32" ht="15" customHeight="1" x14ac:dyDescent="0.25">
      <c r="A90" s="95" t="s">
        <v>7</v>
      </c>
      <c r="B90" s="95"/>
      <c r="C90" s="109" t="str">
        <f t="shared" si="3"/>
        <v>$1,080.5 mil</v>
      </c>
      <c r="D90" s="96">
        <f t="shared" si="4"/>
        <v>0.12094287623026823</v>
      </c>
      <c r="E90" s="97">
        <f t="shared" si="5"/>
        <v>0.12094287623026823</v>
      </c>
      <c r="F90" s="96">
        <f t="shared" si="6"/>
        <v>0.48887621577316587</v>
      </c>
      <c r="G90" s="97">
        <f t="shared" si="7"/>
        <v>0.48887621577316587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925</v>
      </c>
      <c r="Y90" s="125">
        <v>986</v>
      </c>
      <c r="Z90" s="125">
        <v>1057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8833</v>
      </c>
      <c r="Y91" s="125">
        <v>9280</v>
      </c>
      <c r="Z91" s="125">
        <v>10015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593</v>
      </c>
      <c r="Y93" s="125">
        <v>649</v>
      </c>
      <c r="Z93" s="125">
        <v>739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1782</v>
      </c>
      <c r="Y94" s="125">
        <v>1939</v>
      </c>
      <c r="Z94" s="125">
        <v>2081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342</v>
      </c>
      <c r="Y95" s="125">
        <v>369</v>
      </c>
      <c r="Z95" s="125">
        <v>376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1275</v>
      </c>
      <c r="Y96" s="125">
        <v>1423</v>
      </c>
      <c r="Z96" s="125">
        <v>1544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1480</v>
      </c>
      <c r="Y97" s="125">
        <v>1641</v>
      </c>
      <c r="Z97" s="125">
        <v>1708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910</v>
      </c>
      <c r="Y98" s="125">
        <v>929</v>
      </c>
      <c r="Z98" s="125">
        <v>1025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52</v>
      </c>
      <c r="Y99" s="125">
        <v>59</v>
      </c>
      <c r="Z99" s="125">
        <v>70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486</v>
      </c>
      <c r="Y100" s="125">
        <v>515</v>
      </c>
      <c r="Z100" s="125">
        <v>546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8448</v>
      </c>
      <c r="Y101" s="125">
        <v>8972</v>
      </c>
      <c r="Z101" s="125">
        <v>9745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16618</v>
      </c>
      <c r="Y104" s="125">
        <v>18169</v>
      </c>
      <c r="Z104" s="125">
        <v>19589</v>
      </c>
      <c r="AB104" s="122" t="str">
        <f>TEXT(Z104,"###,###")</f>
        <v>19,589</v>
      </c>
      <c r="AD104" s="143">
        <f>Z104/($Z$4)*100</f>
        <v>72.225499594425187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4215</v>
      </c>
      <c r="Y105" s="125">
        <v>4476</v>
      </c>
      <c r="Z105" s="125">
        <v>4809</v>
      </c>
      <c r="AB105" s="122" t="str">
        <f>TEXT(Z105,"###,###")</f>
        <v>4,809</v>
      </c>
      <c r="AD105" s="143">
        <f>Z105/($Z$4)*100</f>
        <v>17.730993289580415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20833</v>
      </c>
      <c r="Y106" s="132">
        <v>22645</v>
      </c>
      <c r="Z106" s="132">
        <v>24398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3349</v>
      </c>
      <c r="Y108" s="125">
        <v>3728</v>
      </c>
      <c r="Z108" s="125">
        <v>4377</v>
      </c>
      <c r="AB108" s="122" t="str">
        <f>TEXT(Z108,"###,###")</f>
        <v>4,377</v>
      </c>
      <c r="AD108" s="143">
        <f>Z108/($Z$4)*100</f>
        <v>16.138190398938132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3645</v>
      </c>
      <c r="Y109" s="125">
        <v>3933</v>
      </c>
      <c r="Z109" s="125">
        <v>4211</v>
      </c>
      <c r="AB109" s="122" t="str">
        <f>TEXT(Z109,"###,###")</f>
        <v>4,211</v>
      </c>
      <c r="AD109" s="143">
        <f>Z109/($Z$4)*100</f>
        <v>15.52614114003392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5286</v>
      </c>
      <c r="Y110" s="125">
        <v>5770</v>
      </c>
      <c r="Z110" s="125">
        <v>6172</v>
      </c>
      <c r="AB110" s="122" t="str">
        <f>TEXT(Z110,"###,###")</f>
        <v>6,172</v>
      </c>
      <c r="AD110" s="143">
        <f>Z110/($Z$4)*100</f>
        <v>22.756433891305953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8546</v>
      </c>
      <c r="Y111" s="125">
        <v>9214</v>
      </c>
      <c r="Z111" s="125">
        <v>9641</v>
      </c>
      <c r="AB111" s="122" t="str">
        <f>TEXT(Z111,"###,###")</f>
        <v>9,641</v>
      </c>
      <c r="AD111" s="143">
        <f>Z111/($Z$4)*100</f>
        <v>35.546788584912619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23552</v>
      </c>
      <c r="Y112" s="125">
        <v>25022</v>
      </c>
      <c r="Z112" s="125">
        <v>27122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41.89</v>
      </c>
      <c r="U118" s="144">
        <v>44.23</v>
      </c>
      <c r="V118" s="144">
        <v>38.42</v>
      </c>
      <c r="W118" s="144">
        <v>38.46</v>
      </c>
      <c r="X118" s="144">
        <v>39.520000000000003</v>
      </c>
      <c r="Y118" s="144">
        <v>41.7</v>
      </c>
      <c r="Z118" s="144">
        <v>41.81</v>
      </c>
      <c r="AB118" s="122" t="str">
        <f>TEXT(Z118,"##.0")</f>
        <v>41.8</v>
      </c>
    </row>
    <row r="120" spans="19:32" x14ac:dyDescent="0.25">
      <c r="S120" s="115" t="s">
        <v>106</v>
      </c>
      <c r="T120" s="125">
        <v>12668</v>
      </c>
      <c r="U120" s="125">
        <v>13101</v>
      </c>
      <c r="V120" s="125">
        <v>13517</v>
      </c>
      <c r="W120" s="125">
        <v>13863</v>
      </c>
      <c r="X120" s="125">
        <v>14200</v>
      </c>
      <c r="Y120" s="125">
        <v>15045</v>
      </c>
      <c r="Z120" s="125">
        <v>16208</v>
      </c>
      <c r="AB120" s="122" t="str">
        <f>TEXT(Z120,"###,###")</f>
        <v>16,208</v>
      </c>
    </row>
    <row r="121" spans="19:32" x14ac:dyDescent="0.25">
      <c r="S121" s="115" t="s">
        <v>107</v>
      </c>
      <c r="T121" s="125">
        <v>1634</v>
      </c>
      <c r="U121" s="125">
        <v>1622</v>
      </c>
      <c r="V121" s="125">
        <v>1621</v>
      </c>
      <c r="W121" s="125">
        <v>1660</v>
      </c>
      <c r="X121" s="125">
        <v>1686</v>
      </c>
      <c r="Y121" s="125">
        <v>1757</v>
      </c>
      <c r="Z121" s="125">
        <v>1992</v>
      </c>
      <c r="AB121" s="122" t="str">
        <f>TEXT(Z121,"###,###")</f>
        <v>1,992</v>
      </c>
    </row>
    <row r="122" spans="19:32" x14ac:dyDescent="0.25">
      <c r="S122" s="115" t="s">
        <v>108</v>
      </c>
      <c r="T122" s="125">
        <v>1367</v>
      </c>
      <c r="U122" s="125">
        <v>1411</v>
      </c>
      <c r="V122" s="125">
        <v>1429</v>
      </c>
      <c r="W122" s="125">
        <v>1392</v>
      </c>
      <c r="X122" s="125">
        <v>1401</v>
      </c>
      <c r="Y122" s="125">
        <v>1450</v>
      </c>
      <c r="Z122" s="125">
        <v>1560</v>
      </c>
      <c r="AB122" s="122" t="str">
        <f>TEXT(Z122,"###,###")</f>
        <v>1,560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14035</v>
      </c>
      <c r="U124" s="125">
        <v>14512</v>
      </c>
      <c r="V124" s="125">
        <v>14946</v>
      </c>
      <c r="W124" s="125">
        <v>15255</v>
      </c>
      <c r="X124" s="125">
        <v>15601</v>
      </c>
      <c r="Y124" s="125">
        <v>16495</v>
      </c>
      <c r="Z124" s="125">
        <v>17768</v>
      </c>
      <c r="AB124" s="122" t="str">
        <f>TEXT(Z124,"###,###")</f>
        <v>17,768</v>
      </c>
      <c r="AD124" s="139">
        <f>Z124/$Z$7*100</f>
        <v>89.91902834008097</v>
      </c>
    </row>
    <row r="125" spans="19:32" x14ac:dyDescent="0.25">
      <c r="S125" s="115" t="s">
        <v>110</v>
      </c>
      <c r="T125" s="125">
        <v>3001</v>
      </c>
      <c r="U125" s="125">
        <v>3033</v>
      </c>
      <c r="V125" s="125">
        <v>3050</v>
      </c>
      <c r="W125" s="125">
        <v>3052</v>
      </c>
      <c r="X125" s="125">
        <v>3087</v>
      </c>
      <c r="Y125" s="125">
        <v>3207</v>
      </c>
      <c r="Z125" s="125">
        <v>3552</v>
      </c>
      <c r="AB125" s="122" t="str">
        <f>TEXT(Z125,"###,###")</f>
        <v>3,552</v>
      </c>
      <c r="AD125" s="139">
        <f>Z125/$Z$7*100</f>
        <v>17.97570850202429</v>
      </c>
    </row>
    <row r="127" spans="19:32" x14ac:dyDescent="0.25">
      <c r="S127" s="115" t="s">
        <v>111</v>
      </c>
      <c r="T127" s="125">
        <v>8027</v>
      </c>
      <c r="U127" s="125">
        <v>8307</v>
      </c>
      <c r="V127" s="125">
        <v>8544</v>
      </c>
      <c r="W127" s="125">
        <v>8700</v>
      </c>
      <c r="X127" s="125">
        <v>8834</v>
      </c>
      <c r="Y127" s="125">
        <v>9280</v>
      </c>
      <c r="Z127" s="125">
        <v>10015</v>
      </c>
      <c r="AB127" s="122" t="str">
        <f>TEXT(Z127,"###,###")</f>
        <v>10,015</v>
      </c>
      <c r="AD127" s="139">
        <f>Z127/$Z$7*100</f>
        <v>50.683198380566793</v>
      </c>
    </row>
    <row r="128" spans="19:32" x14ac:dyDescent="0.25">
      <c r="S128" s="115" t="s">
        <v>112</v>
      </c>
      <c r="T128" s="125">
        <v>7646</v>
      </c>
      <c r="U128" s="125">
        <v>7829</v>
      </c>
      <c r="V128" s="125">
        <v>8029</v>
      </c>
      <c r="W128" s="125">
        <v>8217</v>
      </c>
      <c r="X128" s="125">
        <v>8454</v>
      </c>
      <c r="Y128" s="125">
        <v>8972</v>
      </c>
      <c r="Z128" s="125">
        <v>9743</v>
      </c>
      <c r="AB128" s="122" t="str">
        <f>TEXT(Z128,"###,###")</f>
        <v>9,743</v>
      </c>
      <c r="AD128" s="139">
        <f>Z128/$Z$7*100</f>
        <v>49.306680161943319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65" id="{5475D818-E5A2-4135-86E4-855739183E8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368" id="{72A0154F-ADBE-43A7-8607-F72F307E602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71" id="{20DB2F25-3777-460B-AF97-98F17286841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374" id="{0A5F4603-5A1D-46AE-A98E-9FB44942D45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8D108-86F9-495B-B68D-07EF7D166754}">
  <sheetPr codeName="Sheet100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Mount Gambier</v>
      </c>
      <c r="T1" s="113"/>
      <c r="U1" s="113"/>
      <c r="V1" s="113"/>
      <c r="W1" s="113"/>
      <c r="X1" s="113"/>
      <c r="Y1" s="114" t="str">
        <f>Y3</f>
        <v>10.36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153</v>
      </c>
      <c r="Y3" s="118" t="s">
        <v>236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10.36 Mount Gambier,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18412</v>
      </c>
      <c r="U4" s="121">
        <v>19034</v>
      </c>
      <c r="V4" s="121">
        <v>18497</v>
      </c>
      <c r="W4" s="121">
        <v>18828</v>
      </c>
      <c r="X4" s="121">
        <v>18249</v>
      </c>
      <c r="Y4" s="121">
        <v>19125</v>
      </c>
      <c r="Z4" s="121">
        <v>21043</v>
      </c>
      <c r="AB4" s="122" t="str">
        <f>TEXT(Z4,"###,###")</f>
        <v>21,043</v>
      </c>
      <c r="AD4" s="123">
        <f>Z4/Y4-1</f>
        <v>0.10028758169934648</v>
      </c>
      <c r="AF4" s="123">
        <f t="shared" ref="AF4:AF9" si="0">Z4/T4-1</f>
        <v>0.14289593743210949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9585</v>
      </c>
      <c r="U5" s="121">
        <v>10026</v>
      </c>
      <c r="V5" s="121">
        <v>9586</v>
      </c>
      <c r="W5" s="121">
        <v>9718</v>
      </c>
      <c r="X5" s="121">
        <v>9331</v>
      </c>
      <c r="Y5" s="121">
        <v>9780</v>
      </c>
      <c r="Z5" s="121">
        <v>10933</v>
      </c>
      <c r="AB5" s="122" t="str">
        <f>TEXT(Z5,"###,###")</f>
        <v>10,933</v>
      </c>
      <c r="AD5" s="123">
        <f t="shared" ref="AD5:AD9" si="1">Z5/Y5-1</f>
        <v>0.11789366053169736</v>
      </c>
      <c r="AF5" s="123">
        <f t="shared" si="0"/>
        <v>0.1406364110589462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8827</v>
      </c>
      <c r="U6" s="121">
        <v>9006</v>
      </c>
      <c r="V6" s="121">
        <v>8914</v>
      </c>
      <c r="W6" s="121">
        <v>9114</v>
      </c>
      <c r="X6" s="121">
        <v>8920</v>
      </c>
      <c r="Y6" s="121">
        <v>9345</v>
      </c>
      <c r="Z6" s="121">
        <v>10109</v>
      </c>
      <c r="AB6" s="122" t="str">
        <f>TEXT(Z6,"###,###")</f>
        <v>10,109</v>
      </c>
      <c r="AD6" s="123">
        <f t="shared" si="1"/>
        <v>8.1754949170679492E-2</v>
      </c>
      <c r="AF6" s="123">
        <f t="shared" si="0"/>
        <v>0.14523620709187712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13348</v>
      </c>
      <c r="U7" s="121">
        <v>13393</v>
      </c>
      <c r="V7" s="121">
        <v>13401</v>
      </c>
      <c r="W7" s="121">
        <v>13415</v>
      </c>
      <c r="X7" s="121">
        <v>13299</v>
      </c>
      <c r="Y7" s="121">
        <v>13622</v>
      </c>
      <c r="Z7" s="121">
        <v>14850</v>
      </c>
      <c r="AB7" s="122" t="str">
        <f>TEXT(Z7,"###,###")</f>
        <v>14,850</v>
      </c>
      <c r="AD7" s="123">
        <f t="shared" si="1"/>
        <v>9.0148289531639891E-2</v>
      </c>
      <c r="AF7" s="123">
        <f t="shared" si="0"/>
        <v>0.1125262211567275</v>
      </c>
    </row>
    <row r="8" spans="1:32" ht="17.25" customHeight="1" x14ac:dyDescent="0.25">
      <c r="A8" s="44" t="s">
        <v>13</v>
      </c>
      <c r="B8" s="45"/>
      <c r="C8" s="46"/>
      <c r="D8" s="47" t="str">
        <f>AB4</f>
        <v>21,043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14,850</v>
      </c>
      <c r="P8" s="48"/>
      <c r="S8" s="120" t="s">
        <v>88</v>
      </c>
      <c r="T8" s="121">
        <v>32421.5</v>
      </c>
      <c r="U8" s="121">
        <v>33928.89</v>
      </c>
      <c r="V8" s="121">
        <v>34833.800000000003</v>
      </c>
      <c r="W8" s="121">
        <v>34909.43</v>
      </c>
      <c r="X8" s="121">
        <v>37338</v>
      </c>
      <c r="Y8" s="121">
        <v>38142</v>
      </c>
      <c r="Z8" s="121">
        <v>39956</v>
      </c>
      <c r="AB8" s="122" t="str">
        <f>TEXT(Z8,"$###,###")</f>
        <v>$39,956</v>
      </c>
      <c r="AD8" s="123">
        <f t="shared" si="1"/>
        <v>4.7559121178753161E-2</v>
      </c>
      <c r="AF8" s="123">
        <f t="shared" si="0"/>
        <v>0.23239208549882018</v>
      </c>
    </row>
    <row r="9" spans="1:32" x14ac:dyDescent="0.25">
      <c r="A9" s="52" t="s">
        <v>15</v>
      </c>
      <c r="B9" s="53"/>
      <c r="C9" s="54"/>
      <c r="D9" s="55">
        <f>AD104</f>
        <v>74.818229339923022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51.670033670033668</v>
      </c>
      <c r="P9" s="56" t="s">
        <v>89</v>
      </c>
      <c r="S9" s="120" t="s">
        <v>7</v>
      </c>
      <c r="T9" s="121">
        <v>560884062</v>
      </c>
      <c r="U9" s="121">
        <v>578368503</v>
      </c>
      <c r="V9" s="121">
        <v>596558602</v>
      </c>
      <c r="W9" s="121">
        <v>609497584</v>
      </c>
      <c r="X9" s="121">
        <v>631089158</v>
      </c>
      <c r="Y9" s="121">
        <v>660123216</v>
      </c>
      <c r="Z9" s="121">
        <v>737643500</v>
      </c>
      <c r="AB9" s="122" t="str">
        <f>TEXT(Z9/1000000,"$#,###.0")&amp;" mil"</f>
        <v>$737.6 mil</v>
      </c>
      <c r="AD9" s="123">
        <f t="shared" si="1"/>
        <v>0.11743305207432675</v>
      </c>
      <c r="AF9" s="123">
        <f t="shared" si="0"/>
        <v>0.31514434082814069</v>
      </c>
    </row>
    <row r="10" spans="1:32" x14ac:dyDescent="0.25">
      <c r="A10" s="52" t="s">
        <v>18</v>
      </c>
      <c r="B10" s="53"/>
      <c r="C10" s="54"/>
      <c r="D10" s="55">
        <f>AD105</f>
        <v>16.18590505156109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48.336700336700339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92.242424242424235</v>
      </c>
      <c r="P11" s="56" t="s">
        <v>89</v>
      </c>
      <c r="S11" s="120" t="s">
        <v>30</v>
      </c>
      <c r="T11" s="125">
        <v>16603</v>
      </c>
      <c r="U11" s="125">
        <v>17273</v>
      </c>
      <c r="V11" s="125">
        <v>16736</v>
      </c>
      <c r="W11" s="125">
        <v>17094</v>
      </c>
      <c r="X11" s="125">
        <v>16602</v>
      </c>
      <c r="Y11" s="125">
        <v>17453</v>
      </c>
      <c r="Z11" s="125">
        <v>18974</v>
      </c>
    </row>
    <row r="12" spans="1:32" ht="28.5" customHeight="1" x14ac:dyDescent="0.25">
      <c r="A12" s="52" t="s">
        <v>20</v>
      </c>
      <c r="B12" s="54"/>
      <c r="C12" s="54"/>
      <c r="D12" s="55">
        <f>AD108</f>
        <v>14.113957135389441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13.932659932659933</v>
      </c>
      <c r="P12" s="56" t="s">
        <v>89</v>
      </c>
      <c r="S12" s="120" t="s">
        <v>31</v>
      </c>
      <c r="T12" s="125">
        <v>1808</v>
      </c>
      <c r="U12" s="125">
        <v>1763</v>
      </c>
      <c r="V12" s="125">
        <v>1762</v>
      </c>
      <c r="W12" s="125">
        <v>1736</v>
      </c>
      <c r="X12" s="125">
        <v>1645</v>
      </c>
      <c r="Y12" s="125">
        <v>1672</v>
      </c>
      <c r="Z12" s="125">
        <v>2069</v>
      </c>
    </row>
    <row r="13" spans="1:32" ht="15" customHeight="1" x14ac:dyDescent="0.25">
      <c r="A13" s="52" t="s">
        <v>21</v>
      </c>
      <c r="B13" s="54"/>
      <c r="C13" s="54"/>
      <c r="D13" s="55">
        <f>AD109</f>
        <v>17.122083353134059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41.8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24.084018438435585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35.703084161003659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1469</v>
      </c>
      <c r="Z15" s="125">
        <v>1600</v>
      </c>
      <c r="AB15" s="129">
        <f t="shared" ref="AB15:AB34" si="2">IF(Z15="np",0,Z15/$Z$34)</f>
        <v>7.6034785914555911E-2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73</v>
      </c>
      <c r="Z16" s="125">
        <v>85</v>
      </c>
      <c r="AB16" s="129">
        <f t="shared" si="2"/>
        <v>4.0393480017107825E-3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1633</v>
      </c>
      <c r="Z17" s="125">
        <v>2175</v>
      </c>
      <c r="AB17" s="129">
        <f t="shared" si="2"/>
        <v>0.10335978710259944</v>
      </c>
    </row>
    <row r="18" spans="1:28" x14ac:dyDescent="0.25">
      <c r="A18" s="82" t="str">
        <f>$S$1&amp;" ("&amp;$T$2&amp;" to "&amp;$Z$2&amp;")"</f>
        <v>Mount Gambier (2011-12 to 2017-18)</v>
      </c>
      <c r="B18" s="82"/>
      <c r="C18" s="82"/>
      <c r="D18" s="82"/>
      <c r="E18" s="82"/>
      <c r="F18" s="82"/>
      <c r="G18" s="82" t="str">
        <f>$S$1&amp;" ("&amp;$T$2&amp;" to "&amp;$Z$2&amp;")"</f>
        <v>Mount Gambier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88</v>
      </c>
      <c r="Z18" s="125">
        <v>102</v>
      </c>
      <c r="AB18" s="129">
        <f t="shared" si="2"/>
        <v>4.8472176020529396E-3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930</v>
      </c>
      <c r="Z19" s="125">
        <v>1145</v>
      </c>
      <c r="AB19" s="129">
        <f t="shared" si="2"/>
        <v>5.4412393670104073E-2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586</v>
      </c>
      <c r="Z20" s="125">
        <v>657</v>
      </c>
      <c r="AB20" s="129">
        <f t="shared" si="2"/>
        <v>3.1221783966164519E-2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2441</v>
      </c>
      <c r="Z21" s="125">
        <v>2574</v>
      </c>
      <c r="AB21" s="129">
        <f t="shared" si="2"/>
        <v>0.12232096184004182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1749</v>
      </c>
      <c r="Z22" s="125">
        <v>1788</v>
      </c>
      <c r="AB22" s="129">
        <f t="shared" si="2"/>
        <v>8.4968873259516228E-2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756</v>
      </c>
      <c r="Z23" s="125">
        <v>773</v>
      </c>
      <c r="AB23" s="129">
        <f t="shared" si="2"/>
        <v>3.6734305944969826E-2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127</v>
      </c>
      <c r="Z24" s="125">
        <v>144</v>
      </c>
      <c r="AB24" s="129">
        <f t="shared" si="2"/>
        <v>6.8431307323100314E-3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432</v>
      </c>
      <c r="Z25" s="125">
        <v>480</v>
      </c>
      <c r="AB25" s="129">
        <f t="shared" si="2"/>
        <v>2.2810435774366773E-2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266</v>
      </c>
      <c r="Z26" s="125">
        <v>310</v>
      </c>
      <c r="AB26" s="129">
        <f t="shared" si="2"/>
        <v>1.4731739770945208E-2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539</v>
      </c>
      <c r="Z27" s="125">
        <v>583</v>
      </c>
      <c r="AB27" s="129">
        <f t="shared" si="2"/>
        <v>2.7705175117616311E-2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1122</v>
      </c>
      <c r="Z28" s="125">
        <v>1126</v>
      </c>
      <c r="AB28" s="129">
        <f t="shared" si="2"/>
        <v>5.3509480587368721E-2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918</v>
      </c>
      <c r="Z29" s="125">
        <v>981</v>
      </c>
      <c r="AB29" s="129">
        <f t="shared" si="2"/>
        <v>4.6618828113862094E-2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1461</v>
      </c>
      <c r="Z30" s="125">
        <v>1544</v>
      </c>
      <c r="AB30" s="129">
        <f t="shared" si="2"/>
        <v>7.3373568407546455E-2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2202</v>
      </c>
      <c r="Z31" s="125">
        <v>2483</v>
      </c>
      <c r="AB31" s="129">
        <f t="shared" si="2"/>
        <v>0.11799648339115146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380</v>
      </c>
      <c r="Z32" s="125">
        <v>505</v>
      </c>
      <c r="AB32" s="129">
        <f t="shared" si="2"/>
        <v>2.3998479304281711E-2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545</v>
      </c>
      <c r="Z33" s="125">
        <v>652</v>
      </c>
      <c r="AB33" s="129">
        <f t="shared" si="2"/>
        <v>3.0984175260181532E-2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19125</v>
      </c>
      <c r="Z34" s="132">
        <v>21043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5</v>
      </c>
      <c r="Y44" s="125">
        <v>9</v>
      </c>
      <c r="Z44" s="125">
        <v>23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232</v>
      </c>
      <c r="Y45" s="125">
        <v>259</v>
      </c>
      <c r="Z45" s="125">
        <v>293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596</v>
      </c>
      <c r="Y46" s="125">
        <v>680</v>
      </c>
      <c r="Z46" s="125">
        <v>752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913</v>
      </c>
      <c r="Y47" s="125">
        <v>960</v>
      </c>
      <c r="Z47" s="125">
        <v>981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1007</v>
      </c>
      <c r="Y48" s="125">
        <v>1141</v>
      </c>
      <c r="Z48" s="125">
        <v>1239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Mount Gambier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1052</v>
      </c>
      <c r="Y49" s="125">
        <v>1028</v>
      </c>
      <c r="Z49" s="125">
        <v>1120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944</v>
      </c>
      <c r="Y50" s="125">
        <v>905</v>
      </c>
      <c r="Z50" s="125">
        <v>968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903</v>
      </c>
      <c r="Y51" s="125">
        <v>918</v>
      </c>
      <c r="Z51" s="125">
        <v>989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892</v>
      </c>
      <c r="Y52" s="125">
        <v>954</v>
      </c>
      <c r="Z52" s="125">
        <v>1069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903</v>
      </c>
      <c r="Y53" s="125">
        <v>934</v>
      </c>
      <c r="Z53" s="125">
        <v>1000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712</v>
      </c>
      <c r="Y54" s="125">
        <v>795</v>
      </c>
      <c r="Z54" s="125">
        <v>940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649</v>
      </c>
      <c r="Y55" s="125">
        <v>654</v>
      </c>
      <c r="Z55" s="125">
        <v>787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282</v>
      </c>
      <c r="Y56" s="125">
        <v>302</v>
      </c>
      <c r="Z56" s="125">
        <v>417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121</v>
      </c>
      <c r="Y57" s="125">
        <v>127</v>
      </c>
      <c r="Z57" s="125">
        <v>149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67</v>
      </c>
      <c r="Y58" s="125">
        <v>70</v>
      </c>
      <c r="Z58" s="125">
        <v>78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34</v>
      </c>
      <c r="Y59" s="125">
        <v>32</v>
      </c>
      <c r="Z59" s="125">
        <v>28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17</v>
      </c>
      <c r="Y60" s="125">
        <v>13</v>
      </c>
      <c r="Z60" s="125">
        <v>23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9332</v>
      </c>
      <c r="Y61" s="125">
        <v>9780</v>
      </c>
      <c r="Z61" s="125">
        <v>10933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19</v>
      </c>
      <c r="Y63" s="125">
        <v>24</v>
      </c>
      <c r="Z63" s="125">
        <v>22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Mount Gambier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323</v>
      </c>
      <c r="Y64" s="125">
        <v>319</v>
      </c>
      <c r="Z64" s="125">
        <v>363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654</v>
      </c>
      <c r="Y65" s="125">
        <v>676</v>
      </c>
      <c r="Z65" s="125">
        <v>729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855</v>
      </c>
      <c r="Y66" s="125">
        <v>871</v>
      </c>
      <c r="Z66" s="125">
        <v>939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948</v>
      </c>
      <c r="Y67" s="125">
        <v>943</v>
      </c>
      <c r="Z67" s="125">
        <v>1056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870</v>
      </c>
      <c r="Y68" s="125">
        <v>928</v>
      </c>
      <c r="Z68" s="125">
        <v>974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844</v>
      </c>
      <c r="Y69" s="125">
        <v>905</v>
      </c>
      <c r="Z69" s="125">
        <v>942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899</v>
      </c>
      <c r="Y70" s="125">
        <v>915</v>
      </c>
      <c r="Z70" s="125">
        <v>887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937</v>
      </c>
      <c r="Y71" s="125">
        <v>1014</v>
      </c>
      <c r="Z71" s="125">
        <v>1099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917</v>
      </c>
      <c r="Y72" s="125">
        <v>936</v>
      </c>
      <c r="Z72" s="125">
        <v>1009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785</v>
      </c>
      <c r="Y73" s="125">
        <v>870</v>
      </c>
      <c r="Z73" s="125">
        <v>960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534</v>
      </c>
      <c r="Y74" s="125">
        <v>586</v>
      </c>
      <c r="Z74" s="125">
        <v>618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190</v>
      </c>
      <c r="Y75" s="125">
        <v>204</v>
      </c>
      <c r="Z75" s="125">
        <v>294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66</v>
      </c>
      <c r="Y76" s="125">
        <v>76</v>
      </c>
      <c r="Z76" s="125">
        <v>98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44</v>
      </c>
      <c r="Y77" s="125">
        <v>39</v>
      </c>
      <c r="Z77" s="125">
        <v>51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24</v>
      </c>
      <c r="Y78" s="125">
        <v>19</v>
      </c>
      <c r="Z78" s="125">
        <v>26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19</v>
      </c>
      <c r="Y79" s="125">
        <v>20</v>
      </c>
      <c r="Z79" s="125">
        <v>25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8919</v>
      </c>
      <c r="Y80" s="125">
        <v>9345</v>
      </c>
      <c r="Z80" s="125">
        <v>10109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Mount Gambier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504</v>
      </c>
      <c r="Y83" s="125">
        <v>537</v>
      </c>
      <c r="Z83" s="125">
        <v>588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581</v>
      </c>
      <c r="Y84" s="125">
        <v>569</v>
      </c>
      <c r="Z84" s="125">
        <v>601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21,043</v>
      </c>
      <c r="D85" s="96">
        <f t="shared" ref="D85:D90" si="4">AD4</f>
        <v>0.10028758169934648</v>
      </c>
      <c r="E85" s="97">
        <f t="shared" ref="E85:E90" si="5">AD4</f>
        <v>0.10028758169934648</v>
      </c>
      <c r="F85" s="96">
        <f t="shared" ref="F85:F90" si="6">AF4</f>
        <v>0.14289593743210949</v>
      </c>
      <c r="G85" s="97">
        <f t="shared" ref="G85:G90" si="7">AF4</f>
        <v>0.14289593743210949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1278</v>
      </c>
      <c r="Y85" s="125">
        <v>1302</v>
      </c>
      <c r="Z85" s="125">
        <v>1387</v>
      </c>
    </row>
    <row r="86" spans="1:32" ht="15" customHeight="1" x14ac:dyDescent="0.25">
      <c r="A86" s="98" t="s">
        <v>4</v>
      </c>
      <c r="B86" s="95"/>
      <c r="C86" s="109" t="str">
        <f t="shared" si="3"/>
        <v>10,933</v>
      </c>
      <c r="D86" s="96">
        <f t="shared" si="4"/>
        <v>0.11789366053169736</v>
      </c>
      <c r="E86" s="97">
        <f t="shared" si="5"/>
        <v>0.11789366053169736</v>
      </c>
      <c r="F86" s="96">
        <f t="shared" si="6"/>
        <v>0.1406364110589462</v>
      </c>
      <c r="G86" s="97">
        <f t="shared" si="7"/>
        <v>0.1406364110589462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347</v>
      </c>
      <c r="Y86" s="125">
        <v>391</v>
      </c>
      <c r="Z86" s="125">
        <v>425</v>
      </c>
    </row>
    <row r="87" spans="1:32" ht="15" customHeight="1" x14ac:dyDescent="0.25">
      <c r="A87" s="98" t="s">
        <v>5</v>
      </c>
      <c r="B87" s="95"/>
      <c r="C87" s="109" t="str">
        <f t="shared" si="3"/>
        <v>10,109</v>
      </c>
      <c r="D87" s="96">
        <f t="shared" si="4"/>
        <v>8.1754949170679492E-2</v>
      </c>
      <c r="E87" s="97">
        <f t="shared" si="5"/>
        <v>8.1754949170679492E-2</v>
      </c>
      <c r="F87" s="96">
        <f t="shared" si="6"/>
        <v>0.14523620709187712</v>
      </c>
      <c r="G87" s="97">
        <f t="shared" si="7"/>
        <v>0.14523620709187712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248</v>
      </c>
      <c r="Y87" s="125">
        <v>247</v>
      </c>
      <c r="Z87" s="125">
        <v>269</v>
      </c>
    </row>
    <row r="88" spans="1:32" ht="15" customHeight="1" x14ac:dyDescent="0.25">
      <c r="A88" s="95" t="s">
        <v>6</v>
      </c>
      <c r="B88" s="95"/>
      <c r="C88" s="109" t="str">
        <f t="shared" si="3"/>
        <v>14,850</v>
      </c>
      <c r="D88" s="96">
        <f t="shared" si="4"/>
        <v>9.0148289531639891E-2</v>
      </c>
      <c r="E88" s="97">
        <f t="shared" si="5"/>
        <v>9.0148289531639891E-2</v>
      </c>
      <c r="F88" s="96">
        <f t="shared" si="6"/>
        <v>0.1125262211567275</v>
      </c>
      <c r="G88" s="97">
        <f t="shared" si="7"/>
        <v>0.1125262211567275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422</v>
      </c>
      <c r="Y88" s="125">
        <v>429</v>
      </c>
      <c r="Z88" s="125">
        <v>487</v>
      </c>
    </row>
    <row r="89" spans="1:32" ht="15" customHeight="1" x14ac:dyDescent="0.25">
      <c r="A89" s="95" t="s">
        <v>104</v>
      </c>
      <c r="B89" s="95"/>
      <c r="C89" s="146" t="str">
        <f t="shared" si="3"/>
        <v>$39,956</v>
      </c>
      <c r="D89" s="96">
        <f t="shared" si="4"/>
        <v>4.7559121178753161E-2</v>
      </c>
      <c r="E89" s="97">
        <f t="shared" si="5"/>
        <v>4.7559121178753161E-2</v>
      </c>
      <c r="F89" s="96">
        <f t="shared" si="6"/>
        <v>0.23239208549882018</v>
      </c>
      <c r="G89" s="97">
        <f t="shared" si="7"/>
        <v>0.23239208549882018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886</v>
      </c>
      <c r="Y89" s="125">
        <v>921</v>
      </c>
      <c r="Z89" s="125">
        <v>1014</v>
      </c>
    </row>
    <row r="90" spans="1:32" ht="15" customHeight="1" x14ac:dyDescent="0.25">
      <c r="A90" s="95" t="s">
        <v>7</v>
      </c>
      <c r="B90" s="95"/>
      <c r="C90" s="109" t="str">
        <f t="shared" si="3"/>
        <v>$737.6 mil</v>
      </c>
      <c r="D90" s="96">
        <f t="shared" si="4"/>
        <v>0.11743305207432675</v>
      </c>
      <c r="E90" s="97">
        <f t="shared" si="5"/>
        <v>0.11743305207432675</v>
      </c>
      <c r="F90" s="96">
        <f t="shared" si="6"/>
        <v>0.31514434082814069</v>
      </c>
      <c r="G90" s="97">
        <f t="shared" si="7"/>
        <v>0.31514434082814069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1316</v>
      </c>
      <c r="Y90" s="125">
        <v>1341</v>
      </c>
      <c r="Z90" s="125">
        <v>1522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6881</v>
      </c>
      <c r="Y91" s="125">
        <v>7032</v>
      </c>
      <c r="Z91" s="125">
        <v>7668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333</v>
      </c>
      <c r="Y93" s="125">
        <v>355</v>
      </c>
      <c r="Z93" s="125">
        <v>394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1025</v>
      </c>
      <c r="Y94" s="125">
        <v>1092</v>
      </c>
      <c r="Z94" s="125">
        <v>1181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201</v>
      </c>
      <c r="Y95" s="125">
        <v>190</v>
      </c>
      <c r="Z95" s="125">
        <v>204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1116</v>
      </c>
      <c r="Y96" s="125">
        <v>1207</v>
      </c>
      <c r="Z96" s="125">
        <v>1331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1002</v>
      </c>
      <c r="Y97" s="125">
        <v>1101</v>
      </c>
      <c r="Z97" s="125">
        <v>1168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968</v>
      </c>
      <c r="Y98" s="125">
        <v>975</v>
      </c>
      <c r="Z98" s="125">
        <v>1029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38</v>
      </c>
      <c r="Y99" s="125">
        <v>40</v>
      </c>
      <c r="Z99" s="125">
        <v>47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565</v>
      </c>
      <c r="Y100" s="125">
        <v>575</v>
      </c>
      <c r="Z100" s="125">
        <v>654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6421</v>
      </c>
      <c r="Y101" s="125">
        <v>6590</v>
      </c>
      <c r="Z101" s="125">
        <v>7178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13471</v>
      </c>
      <c r="Y104" s="125">
        <v>14532</v>
      </c>
      <c r="Z104" s="125">
        <v>15744</v>
      </c>
      <c r="AB104" s="122" t="str">
        <f>TEXT(Z104,"###,###")</f>
        <v>15,744</v>
      </c>
      <c r="AD104" s="143">
        <f>Z104/($Z$4)*100</f>
        <v>74.818229339923022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3133</v>
      </c>
      <c r="Y105" s="125">
        <v>3243</v>
      </c>
      <c r="Z105" s="125">
        <v>3406</v>
      </c>
      <c r="AB105" s="122" t="str">
        <f>TEXT(Z105,"###,###")</f>
        <v>3,406</v>
      </c>
      <c r="AD105" s="143">
        <f>Z105/($Z$4)*100</f>
        <v>16.18590505156109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16604</v>
      </c>
      <c r="Y106" s="132">
        <v>17775</v>
      </c>
      <c r="Z106" s="132">
        <v>19150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2301</v>
      </c>
      <c r="Y108" s="125">
        <v>2636</v>
      </c>
      <c r="Z108" s="125">
        <v>2970</v>
      </c>
      <c r="AB108" s="122" t="str">
        <f>TEXT(Z108,"###,###")</f>
        <v>2,970</v>
      </c>
      <c r="AD108" s="143">
        <f>Z108/($Z$4)*100</f>
        <v>14.113957135389441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3061</v>
      </c>
      <c r="Y109" s="125">
        <v>3619</v>
      </c>
      <c r="Z109" s="125">
        <v>3603</v>
      </c>
      <c r="AB109" s="122" t="str">
        <f>TEXT(Z109,"###,###")</f>
        <v>3,603</v>
      </c>
      <c r="AD109" s="143">
        <f>Z109/($Z$4)*100</f>
        <v>17.122083353134059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4645</v>
      </c>
      <c r="Y110" s="125">
        <v>4581</v>
      </c>
      <c r="Z110" s="125">
        <v>5068</v>
      </c>
      <c r="AB110" s="122" t="str">
        <f>TEXT(Z110,"###,###")</f>
        <v>5,068</v>
      </c>
      <c r="AD110" s="143">
        <f>Z110/($Z$4)*100</f>
        <v>24.084018438435585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6606</v>
      </c>
      <c r="Y111" s="125">
        <v>6939</v>
      </c>
      <c r="Z111" s="125">
        <v>7513</v>
      </c>
      <c r="AB111" s="122" t="str">
        <f>TEXT(Z111,"###,###")</f>
        <v>7,513</v>
      </c>
      <c r="AD111" s="143">
        <f>Z111/($Z$4)*100</f>
        <v>35.703084161003659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18249</v>
      </c>
      <c r="Y112" s="125">
        <v>19125</v>
      </c>
      <c r="Z112" s="125">
        <v>21043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41.39</v>
      </c>
      <c r="U118" s="144">
        <v>40.5</v>
      </c>
      <c r="V118" s="144">
        <v>40.869999999999997</v>
      </c>
      <c r="W118" s="144">
        <v>42.88</v>
      </c>
      <c r="X118" s="144">
        <v>42.06</v>
      </c>
      <c r="Y118" s="144">
        <v>41.26</v>
      </c>
      <c r="Z118" s="144">
        <v>41.81</v>
      </c>
      <c r="AB118" s="122" t="str">
        <f>TEXT(Z118,"##.0")</f>
        <v>41.8</v>
      </c>
    </row>
    <row r="120" spans="19:32" x14ac:dyDescent="0.25">
      <c r="S120" s="115" t="s">
        <v>106</v>
      </c>
      <c r="T120" s="125">
        <v>11539</v>
      </c>
      <c r="U120" s="125">
        <v>11632</v>
      </c>
      <c r="V120" s="125">
        <v>11640</v>
      </c>
      <c r="W120" s="125">
        <v>11681</v>
      </c>
      <c r="X120" s="125">
        <v>11652</v>
      </c>
      <c r="Y120" s="125">
        <v>11950</v>
      </c>
      <c r="Z120" s="125">
        <v>12781</v>
      </c>
      <c r="AB120" s="122" t="str">
        <f>TEXT(Z120,"###,###")</f>
        <v>12,781</v>
      </c>
    </row>
    <row r="121" spans="19:32" x14ac:dyDescent="0.25">
      <c r="S121" s="115" t="s">
        <v>107</v>
      </c>
      <c r="T121" s="125">
        <v>975</v>
      </c>
      <c r="U121" s="125">
        <v>971</v>
      </c>
      <c r="V121" s="125">
        <v>969</v>
      </c>
      <c r="W121" s="125">
        <v>917</v>
      </c>
      <c r="X121" s="125">
        <v>880</v>
      </c>
      <c r="Y121" s="125">
        <v>884</v>
      </c>
      <c r="Z121" s="125">
        <v>1152</v>
      </c>
      <c r="AB121" s="122" t="str">
        <f>TEXT(Z121,"###,###")</f>
        <v>1,152</v>
      </c>
    </row>
    <row r="122" spans="19:32" x14ac:dyDescent="0.25">
      <c r="S122" s="115" t="s">
        <v>108</v>
      </c>
      <c r="T122" s="125">
        <v>831</v>
      </c>
      <c r="U122" s="125">
        <v>787</v>
      </c>
      <c r="V122" s="125">
        <v>790</v>
      </c>
      <c r="W122" s="125">
        <v>814</v>
      </c>
      <c r="X122" s="125">
        <v>769</v>
      </c>
      <c r="Y122" s="125">
        <v>788</v>
      </c>
      <c r="Z122" s="125">
        <v>917</v>
      </c>
      <c r="AB122" s="122" t="str">
        <f>TEXT(Z122,"###,###")</f>
        <v>917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12370</v>
      </c>
      <c r="U124" s="125">
        <v>12419</v>
      </c>
      <c r="V124" s="125">
        <v>12430</v>
      </c>
      <c r="W124" s="125">
        <v>12495</v>
      </c>
      <c r="X124" s="125">
        <v>12421</v>
      </c>
      <c r="Y124" s="125">
        <v>12738</v>
      </c>
      <c r="Z124" s="125">
        <v>13698</v>
      </c>
      <c r="AB124" s="122" t="str">
        <f>TEXT(Z124,"###,###")</f>
        <v>13,698</v>
      </c>
      <c r="AD124" s="139">
        <f>Z124/$Z$7*100</f>
        <v>92.242424242424235</v>
      </c>
    </row>
    <row r="125" spans="19:32" x14ac:dyDescent="0.25">
      <c r="S125" s="115" t="s">
        <v>110</v>
      </c>
      <c r="T125" s="125">
        <v>1806</v>
      </c>
      <c r="U125" s="125">
        <v>1758</v>
      </c>
      <c r="V125" s="125">
        <v>1759</v>
      </c>
      <c r="W125" s="125">
        <v>1731</v>
      </c>
      <c r="X125" s="125">
        <v>1649</v>
      </c>
      <c r="Y125" s="125">
        <v>1672</v>
      </c>
      <c r="Z125" s="125">
        <v>2069</v>
      </c>
      <c r="AB125" s="122" t="str">
        <f>TEXT(Z125,"###,###")</f>
        <v>2,069</v>
      </c>
      <c r="AD125" s="139">
        <f>Z125/$Z$7*100</f>
        <v>13.932659932659933</v>
      </c>
    </row>
    <row r="127" spans="19:32" x14ac:dyDescent="0.25">
      <c r="S127" s="115" t="s">
        <v>111</v>
      </c>
      <c r="T127" s="125">
        <v>7010</v>
      </c>
      <c r="U127" s="125">
        <v>6997</v>
      </c>
      <c r="V127" s="125">
        <v>6951</v>
      </c>
      <c r="W127" s="125">
        <v>6965</v>
      </c>
      <c r="X127" s="125">
        <v>6880</v>
      </c>
      <c r="Y127" s="125">
        <v>7032</v>
      </c>
      <c r="Z127" s="125">
        <v>7673</v>
      </c>
      <c r="AB127" s="122" t="str">
        <f>TEXT(Z127,"###,###")</f>
        <v>7,673</v>
      </c>
      <c r="AD127" s="139">
        <f>Z127/$Z$7*100</f>
        <v>51.670033670033668</v>
      </c>
    </row>
    <row r="128" spans="19:32" x14ac:dyDescent="0.25">
      <c r="S128" s="115" t="s">
        <v>112</v>
      </c>
      <c r="T128" s="125">
        <v>6332</v>
      </c>
      <c r="U128" s="125">
        <v>6395</v>
      </c>
      <c r="V128" s="125">
        <v>6449</v>
      </c>
      <c r="W128" s="125">
        <v>6454</v>
      </c>
      <c r="X128" s="125">
        <v>6418</v>
      </c>
      <c r="Y128" s="125">
        <v>6590</v>
      </c>
      <c r="Z128" s="125">
        <v>7178</v>
      </c>
      <c r="AB128" s="122" t="str">
        <f>TEXT(Z128,"###,###")</f>
        <v>7,178</v>
      </c>
      <c r="AD128" s="139">
        <f>Z128/$Z$7*100</f>
        <v>48.336700336700339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55" id="{C7BD6374-C6F6-4F23-B2E9-3E2F978EAF8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358" id="{C9D7195E-0C49-4092-8C6A-663B082C0B0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61" id="{3A1E2B84-D5A8-4F4C-927A-2945040FF00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364" id="{990F4123-1E7B-41FC-ABF7-398E0A6A8BE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4A851D-AE1D-484A-A4CD-96BDF6E2BBA8}">
  <sheetPr codeName="Sheet101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Mount Remarkable</v>
      </c>
      <c r="T1" s="113"/>
      <c r="U1" s="113"/>
      <c r="V1" s="113"/>
      <c r="W1" s="113"/>
      <c r="X1" s="113"/>
      <c r="Y1" s="114" t="str">
        <f>Y3</f>
        <v>10.37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154</v>
      </c>
      <c r="Y3" s="118" t="s">
        <v>237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10.37 Mount Remarkable,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898</v>
      </c>
      <c r="U4" s="121">
        <v>922</v>
      </c>
      <c r="V4" s="121">
        <v>1135</v>
      </c>
      <c r="W4" s="121">
        <v>1288</v>
      </c>
      <c r="X4" s="121">
        <v>1358</v>
      </c>
      <c r="Y4" s="121">
        <v>1642</v>
      </c>
      <c r="Z4" s="121">
        <v>2181</v>
      </c>
      <c r="AB4" s="122" t="str">
        <f>TEXT(Z4,"###,###")</f>
        <v>2,181</v>
      </c>
      <c r="AD4" s="123">
        <f>Z4/Y4-1</f>
        <v>0.32825822168087693</v>
      </c>
      <c r="AF4" s="123">
        <f t="shared" ref="AF4:AF9" si="0">Z4/T4-1</f>
        <v>1.4287305122494431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469</v>
      </c>
      <c r="U5" s="121">
        <v>483</v>
      </c>
      <c r="V5" s="121">
        <v>583</v>
      </c>
      <c r="W5" s="121">
        <v>661</v>
      </c>
      <c r="X5" s="121">
        <v>707</v>
      </c>
      <c r="Y5" s="121">
        <v>869</v>
      </c>
      <c r="Z5" s="121">
        <v>1179</v>
      </c>
      <c r="AB5" s="122" t="str">
        <f>TEXT(Z5,"###,###")</f>
        <v>1,179</v>
      </c>
      <c r="AD5" s="123">
        <f t="shared" ref="AD5:AD9" si="1">Z5/Y5-1</f>
        <v>0.35673187571921749</v>
      </c>
      <c r="AF5" s="123">
        <f t="shared" si="0"/>
        <v>1.5138592750533051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434</v>
      </c>
      <c r="U6" s="121">
        <v>443</v>
      </c>
      <c r="V6" s="121">
        <v>555</v>
      </c>
      <c r="W6" s="121">
        <v>628</v>
      </c>
      <c r="X6" s="121">
        <v>645</v>
      </c>
      <c r="Y6" s="121">
        <v>773</v>
      </c>
      <c r="Z6" s="121">
        <v>996</v>
      </c>
      <c r="AB6" s="122" t="str">
        <f>TEXT(Z6,"###,###")</f>
        <v>996</v>
      </c>
      <c r="AD6" s="123">
        <f t="shared" si="1"/>
        <v>0.28848641655886165</v>
      </c>
      <c r="AF6" s="123">
        <f t="shared" si="0"/>
        <v>1.2949308755760369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581</v>
      </c>
      <c r="U7" s="121">
        <v>617</v>
      </c>
      <c r="V7" s="121">
        <v>772</v>
      </c>
      <c r="W7" s="121">
        <v>870</v>
      </c>
      <c r="X7" s="121">
        <v>936</v>
      </c>
      <c r="Y7" s="121">
        <v>1077</v>
      </c>
      <c r="Z7" s="121">
        <v>1470</v>
      </c>
      <c r="AB7" s="122" t="str">
        <f>TEXT(Z7,"###,###")</f>
        <v>1,470</v>
      </c>
      <c r="AD7" s="123">
        <f t="shared" si="1"/>
        <v>0.36490250696378834</v>
      </c>
      <c r="AF7" s="123">
        <f t="shared" si="0"/>
        <v>1.5301204819277108</v>
      </c>
    </row>
    <row r="8" spans="1:32" ht="17.25" customHeight="1" x14ac:dyDescent="0.25">
      <c r="A8" s="44" t="s">
        <v>13</v>
      </c>
      <c r="B8" s="45"/>
      <c r="C8" s="46"/>
      <c r="D8" s="47" t="str">
        <f>AB4</f>
        <v>2,181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1,470</v>
      </c>
      <c r="P8" s="48"/>
      <c r="S8" s="120" t="s">
        <v>88</v>
      </c>
      <c r="T8" s="121">
        <v>24297</v>
      </c>
      <c r="U8" s="121">
        <v>29135.5</v>
      </c>
      <c r="V8" s="121">
        <v>27912</v>
      </c>
      <c r="W8" s="121">
        <v>29830.12</v>
      </c>
      <c r="X8" s="121">
        <v>35745</v>
      </c>
      <c r="Y8" s="121">
        <v>35861.730000000003</v>
      </c>
      <c r="Z8" s="121">
        <v>35201.379999999997</v>
      </c>
      <c r="AB8" s="122" t="str">
        <f>TEXT(Z8,"$###,###")</f>
        <v>$35,201</v>
      </c>
      <c r="AD8" s="123">
        <f t="shared" si="1"/>
        <v>-1.8413779814861253E-2</v>
      </c>
      <c r="AF8" s="123">
        <f t="shared" si="0"/>
        <v>0.44879532452566151</v>
      </c>
    </row>
    <row r="9" spans="1:32" x14ac:dyDescent="0.25">
      <c r="A9" s="52" t="s">
        <v>15</v>
      </c>
      <c r="B9" s="53"/>
      <c r="C9" s="54"/>
      <c r="D9" s="55">
        <f>AD104</f>
        <v>54.149472718936266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53.673469387755105</v>
      </c>
      <c r="P9" s="56" t="s">
        <v>89</v>
      </c>
      <c r="S9" s="120" t="s">
        <v>7</v>
      </c>
      <c r="T9" s="121">
        <v>23587686</v>
      </c>
      <c r="U9" s="121">
        <v>24526396</v>
      </c>
      <c r="V9" s="121">
        <v>34669723</v>
      </c>
      <c r="W9" s="121">
        <v>39358274</v>
      </c>
      <c r="X9" s="121">
        <v>43609716</v>
      </c>
      <c r="Y9" s="121">
        <v>51416512</v>
      </c>
      <c r="Z9" s="121">
        <v>66455245</v>
      </c>
      <c r="AB9" s="122" t="str">
        <f>TEXT(Z9/1000000,"$#,###.0")&amp;" mil"</f>
        <v>$66.5 mil</v>
      </c>
      <c r="AD9" s="123">
        <f t="shared" si="1"/>
        <v>0.29248839361176415</v>
      </c>
      <c r="AF9" s="123">
        <f t="shared" si="0"/>
        <v>1.8173702583627747</v>
      </c>
    </row>
    <row r="10" spans="1:32" x14ac:dyDescent="0.25">
      <c r="A10" s="52" t="s">
        <v>18</v>
      </c>
      <c r="B10" s="53"/>
      <c r="C10" s="54"/>
      <c r="D10" s="55">
        <f>AD105</f>
        <v>18.52361302154975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46.530612244897959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78.231292517006807</v>
      </c>
      <c r="P11" s="56" t="s">
        <v>89</v>
      </c>
      <c r="S11" s="120" t="s">
        <v>30</v>
      </c>
      <c r="T11" s="125">
        <v>697</v>
      </c>
      <c r="U11" s="125">
        <v>707</v>
      </c>
      <c r="V11" s="125">
        <v>893</v>
      </c>
      <c r="W11" s="125">
        <v>1005</v>
      </c>
      <c r="X11" s="125">
        <v>1083</v>
      </c>
      <c r="Y11" s="125">
        <v>1302</v>
      </c>
      <c r="Z11" s="125">
        <v>1601</v>
      </c>
    </row>
    <row r="12" spans="1:32" ht="28.5" customHeight="1" x14ac:dyDescent="0.25">
      <c r="A12" s="52" t="s">
        <v>20</v>
      </c>
      <c r="B12" s="54"/>
      <c r="C12" s="54"/>
      <c r="D12" s="55">
        <f>AD108</f>
        <v>15.314076111875286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38.707482993197281</v>
      </c>
      <c r="P12" s="56" t="s">
        <v>89</v>
      </c>
      <c r="S12" s="120" t="s">
        <v>31</v>
      </c>
      <c r="T12" s="125">
        <v>202</v>
      </c>
      <c r="U12" s="125">
        <v>217</v>
      </c>
      <c r="V12" s="125">
        <v>237</v>
      </c>
      <c r="W12" s="125">
        <v>283</v>
      </c>
      <c r="X12" s="125">
        <v>268</v>
      </c>
      <c r="Y12" s="125">
        <v>340</v>
      </c>
      <c r="Z12" s="125">
        <v>575</v>
      </c>
    </row>
    <row r="13" spans="1:32" ht="15" customHeight="1" x14ac:dyDescent="0.25">
      <c r="A13" s="52" t="s">
        <v>21</v>
      </c>
      <c r="B13" s="54"/>
      <c r="C13" s="54"/>
      <c r="D13" s="55">
        <f>AD109</f>
        <v>12.517193947730398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47.5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14.305364511691884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30.674002751031637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207</v>
      </c>
      <c r="Z15" s="125">
        <v>325</v>
      </c>
      <c r="AB15" s="129">
        <f t="shared" ref="AB15:AB34" si="2">IF(Z15="np",0,Z15/$Z$34)</f>
        <v>0.14901421366345713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32</v>
      </c>
      <c r="Z16" s="125">
        <v>41</v>
      </c>
      <c r="AB16" s="129">
        <f t="shared" si="2"/>
        <v>1.8798716185236129E-2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62</v>
      </c>
      <c r="Z17" s="125">
        <v>122</v>
      </c>
      <c r="AB17" s="129">
        <f t="shared" si="2"/>
        <v>5.5937643282897756E-2</v>
      </c>
    </row>
    <row r="18" spans="1:28" x14ac:dyDescent="0.25">
      <c r="A18" s="82" t="str">
        <f>$S$1&amp;" ("&amp;$T$2&amp;" to "&amp;$Z$2&amp;")"</f>
        <v>Mount Remarkable (2011-12 to 2017-18)</v>
      </c>
      <c r="B18" s="82"/>
      <c r="C18" s="82"/>
      <c r="D18" s="82"/>
      <c r="E18" s="82"/>
      <c r="F18" s="82"/>
      <c r="G18" s="82" t="str">
        <f>$S$1&amp;" ("&amp;$T$2&amp;" to "&amp;$Z$2&amp;")"</f>
        <v>Mount Remarkable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12</v>
      </c>
      <c r="Z18" s="125">
        <v>15</v>
      </c>
      <c r="AB18" s="129">
        <f t="shared" si="2"/>
        <v>6.8775790921595595E-3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70</v>
      </c>
      <c r="Z19" s="125">
        <v>111</v>
      </c>
      <c r="AB19" s="129">
        <f t="shared" si="2"/>
        <v>5.0894085281980743E-2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37</v>
      </c>
      <c r="Z20" s="125">
        <v>47</v>
      </c>
      <c r="AB20" s="129">
        <f t="shared" si="2"/>
        <v>2.1549747822099955E-2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76</v>
      </c>
      <c r="Z21" s="125">
        <v>93</v>
      </c>
      <c r="AB21" s="129">
        <f t="shared" si="2"/>
        <v>4.264099037138927E-2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92</v>
      </c>
      <c r="Z22" s="125">
        <v>97</v>
      </c>
      <c r="AB22" s="129">
        <f t="shared" si="2"/>
        <v>4.4475011462631824E-2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64</v>
      </c>
      <c r="Z23" s="125">
        <v>97</v>
      </c>
      <c r="AB23" s="129">
        <f t="shared" si="2"/>
        <v>4.4475011462631824E-2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5</v>
      </c>
      <c r="Z24" s="125">
        <v>0</v>
      </c>
      <c r="AB24" s="129">
        <f t="shared" si="2"/>
        <v>0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26</v>
      </c>
      <c r="Z25" s="125">
        <v>41</v>
      </c>
      <c r="AB25" s="129">
        <f t="shared" si="2"/>
        <v>1.8798716185236129E-2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11</v>
      </c>
      <c r="Z26" s="125">
        <v>18</v>
      </c>
      <c r="AB26" s="129">
        <f t="shared" si="2"/>
        <v>8.253094910591471E-3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33</v>
      </c>
      <c r="Z27" s="125">
        <v>44</v>
      </c>
      <c r="AB27" s="129">
        <f t="shared" si="2"/>
        <v>2.0174232003668042E-2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75</v>
      </c>
      <c r="Z28" s="125">
        <v>98</v>
      </c>
      <c r="AB28" s="129">
        <f t="shared" si="2"/>
        <v>4.4933516735442457E-2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148</v>
      </c>
      <c r="Z29" s="125">
        <v>107</v>
      </c>
      <c r="AB29" s="129">
        <f t="shared" si="2"/>
        <v>4.9060064190738197E-2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146</v>
      </c>
      <c r="Z30" s="125">
        <v>193</v>
      </c>
      <c r="AB30" s="129">
        <f t="shared" si="2"/>
        <v>8.8491517652453E-2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179</v>
      </c>
      <c r="Z31" s="125">
        <v>212</v>
      </c>
      <c r="AB31" s="129">
        <f t="shared" si="2"/>
        <v>9.7203117835855113E-2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11</v>
      </c>
      <c r="Z32" s="125">
        <v>16</v>
      </c>
      <c r="AB32" s="129">
        <f t="shared" si="2"/>
        <v>7.336084364970197E-3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53</v>
      </c>
      <c r="Z33" s="125">
        <v>83</v>
      </c>
      <c r="AB33" s="129">
        <f t="shared" si="2"/>
        <v>3.8055937643282897E-2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1642</v>
      </c>
      <c r="Z34" s="132">
        <v>2181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2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16</v>
      </c>
      <c r="Y45" s="125">
        <v>16</v>
      </c>
      <c r="Z45" s="125">
        <v>31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56</v>
      </c>
      <c r="Y46" s="125">
        <v>68</v>
      </c>
      <c r="Z46" s="125">
        <v>63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59</v>
      </c>
      <c r="Y47" s="125">
        <v>86</v>
      </c>
      <c r="Z47" s="125">
        <v>100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35</v>
      </c>
      <c r="Y48" s="125">
        <v>69</v>
      </c>
      <c r="Z48" s="125">
        <v>101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Mount Remarkable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52</v>
      </c>
      <c r="Y49" s="125">
        <v>55</v>
      </c>
      <c r="Z49" s="125">
        <v>59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45</v>
      </c>
      <c r="Y50" s="125">
        <v>65</v>
      </c>
      <c r="Z50" s="125">
        <v>52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49</v>
      </c>
      <c r="Y51" s="125">
        <v>67</v>
      </c>
      <c r="Z51" s="125">
        <v>92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66</v>
      </c>
      <c r="Y52" s="125">
        <v>65</v>
      </c>
      <c r="Z52" s="125">
        <v>90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104</v>
      </c>
      <c r="Y53" s="125">
        <v>85</v>
      </c>
      <c r="Z53" s="125">
        <v>104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106</v>
      </c>
      <c r="Y54" s="125">
        <v>132</v>
      </c>
      <c r="Z54" s="125">
        <v>160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64</v>
      </c>
      <c r="Y55" s="125">
        <v>89</v>
      </c>
      <c r="Z55" s="125">
        <v>145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35</v>
      </c>
      <c r="Y56" s="125">
        <v>36</v>
      </c>
      <c r="Z56" s="125">
        <v>46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16</v>
      </c>
      <c r="Y57" s="125">
        <v>24</v>
      </c>
      <c r="Z57" s="125">
        <v>42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0</v>
      </c>
      <c r="Y58" s="125">
        <v>0</v>
      </c>
      <c r="Z58" s="125">
        <v>15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10</v>
      </c>
      <c r="Y59" s="125">
        <v>4</v>
      </c>
      <c r="Z59" s="125">
        <v>11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3</v>
      </c>
      <c r="Z60" s="125">
        <v>9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708</v>
      </c>
      <c r="Y61" s="125">
        <v>869</v>
      </c>
      <c r="Z61" s="125">
        <v>1184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Mount Remarkable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7</v>
      </c>
      <c r="Y64" s="125">
        <v>14</v>
      </c>
      <c r="Z64" s="125">
        <v>22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67</v>
      </c>
      <c r="Y65" s="125">
        <v>72</v>
      </c>
      <c r="Z65" s="125">
        <v>57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42</v>
      </c>
      <c r="Y66" s="125">
        <v>56</v>
      </c>
      <c r="Z66" s="125">
        <v>80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44</v>
      </c>
      <c r="Y67" s="125">
        <v>51</v>
      </c>
      <c r="Z67" s="125">
        <v>39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32</v>
      </c>
      <c r="Y68" s="125">
        <v>46</v>
      </c>
      <c r="Z68" s="125">
        <v>67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41</v>
      </c>
      <c r="Y69" s="125">
        <v>51</v>
      </c>
      <c r="Z69" s="125">
        <v>75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51</v>
      </c>
      <c r="Y70" s="125">
        <v>40</v>
      </c>
      <c r="Z70" s="125">
        <v>45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64</v>
      </c>
      <c r="Y71" s="125">
        <v>87</v>
      </c>
      <c r="Z71" s="125">
        <v>108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114</v>
      </c>
      <c r="Y72" s="125">
        <v>100</v>
      </c>
      <c r="Z72" s="125">
        <v>139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90</v>
      </c>
      <c r="Y73" s="125">
        <v>127</v>
      </c>
      <c r="Z73" s="125">
        <v>155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55</v>
      </c>
      <c r="Y74" s="125">
        <v>62</v>
      </c>
      <c r="Z74" s="125">
        <v>107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19</v>
      </c>
      <c r="Y75" s="125">
        <v>40</v>
      </c>
      <c r="Z75" s="125">
        <v>59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9</v>
      </c>
      <c r="Y76" s="125">
        <v>11</v>
      </c>
      <c r="Z76" s="125">
        <v>23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4</v>
      </c>
      <c r="Y77" s="125">
        <v>8</v>
      </c>
      <c r="Z77" s="125">
        <v>12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0</v>
      </c>
      <c r="Y78" s="125">
        <v>3</v>
      </c>
      <c r="Z78" s="125">
        <v>3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3</v>
      </c>
      <c r="Z79" s="125">
        <v>5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642</v>
      </c>
      <c r="Y80" s="125">
        <v>773</v>
      </c>
      <c r="Z80" s="125">
        <v>999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Mount Remarkable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28</v>
      </c>
      <c r="Y83" s="125">
        <v>33</v>
      </c>
      <c r="Z83" s="125">
        <v>46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29</v>
      </c>
      <c r="Y84" s="125">
        <v>38</v>
      </c>
      <c r="Z84" s="125">
        <v>46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2,181</v>
      </c>
      <c r="D85" s="96">
        <f t="shared" ref="D85:D90" si="4">AD4</f>
        <v>0.32825822168087693</v>
      </c>
      <c r="E85" s="97">
        <f t="shared" ref="E85:E90" si="5">AD4</f>
        <v>0.32825822168087693</v>
      </c>
      <c r="F85" s="96">
        <f t="shared" ref="F85:F90" si="6">AF4</f>
        <v>1.4287305122494431</v>
      </c>
      <c r="G85" s="97">
        <f t="shared" ref="G85:G90" si="7">AF4</f>
        <v>1.4287305122494431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97</v>
      </c>
      <c r="Y85" s="125">
        <v>99</v>
      </c>
      <c r="Z85" s="125">
        <v>132</v>
      </c>
    </row>
    <row r="86" spans="1:32" ht="15" customHeight="1" x14ac:dyDescent="0.25">
      <c r="A86" s="98" t="s">
        <v>4</v>
      </c>
      <c r="B86" s="95"/>
      <c r="C86" s="109" t="str">
        <f t="shared" si="3"/>
        <v>1,179</v>
      </c>
      <c r="D86" s="96">
        <f t="shared" si="4"/>
        <v>0.35673187571921749</v>
      </c>
      <c r="E86" s="97">
        <f t="shared" si="5"/>
        <v>0.35673187571921749</v>
      </c>
      <c r="F86" s="96">
        <f t="shared" si="6"/>
        <v>1.5138592750533051</v>
      </c>
      <c r="G86" s="97">
        <f t="shared" si="7"/>
        <v>1.5138592750533051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24</v>
      </c>
      <c r="Y86" s="125">
        <v>27</v>
      </c>
      <c r="Z86" s="125">
        <v>27</v>
      </c>
    </row>
    <row r="87" spans="1:32" ht="15" customHeight="1" x14ac:dyDescent="0.25">
      <c r="A87" s="98" t="s">
        <v>5</v>
      </c>
      <c r="B87" s="95"/>
      <c r="C87" s="109" t="str">
        <f t="shared" si="3"/>
        <v>996</v>
      </c>
      <c r="D87" s="96">
        <f t="shared" si="4"/>
        <v>0.28848641655886165</v>
      </c>
      <c r="E87" s="97">
        <f t="shared" si="5"/>
        <v>0.28848641655886165</v>
      </c>
      <c r="F87" s="96">
        <f t="shared" si="6"/>
        <v>1.2949308755760369</v>
      </c>
      <c r="G87" s="97">
        <f t="shared" si="7"/>
        <v>1.2949308755760369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12</v>
      </c>
      <c r="Y87" s="125">
        <v>17</v>
      </c>
      <c r="Z87" s="125">
        <v>19</v>
      </c>
    </row>
    <row r="88" spans="1:32" ht="15" customHeight="1" x14ac:dyDescent="0.25">
      <c r="A88" s="95" t="s">
        <v>6</v>
      </c>
      <c r="B88" s="95"/>
      <c r="C88" s="109" t="str">
        <f t="shared" si="3"/>
        <v>1,470</v>
      </c>
      <c r="D88" s="96">
        <f t="shared" si="4"/>
        <v>0.36490250696378834</v>
      </c>
      <c r="E88" s="97">
        <f t="shared" si="5"/>
        <v>0.36490250696378834</v>
      </c>
      <c r="F88" s="96">
        <f t="shared" si="6"/>
        <v>1.5301204819277108</v>
      </c>
      <c r="G88" s="97">
        <f t="shared" si="7"/>
        <v>1.5301204819277108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6</v>
      </c>
      <c r="Y88" s="125">
        <v>13</v>
      </c>
      <c r="Z88" s="125">
        <v>13</v>
      </c>
    </row>
    <row r="89" spans="1:32" ht="15" customHeight="1" x14ac:dyDescent="0.25">
      <c r="A89" s="95" t="s">
        <v>104</v>
      </c>
      <c r="B89" s="95"/>
      <c r="C89" s="146" t="str">
        <f t="shared" si="3"/>
        <v>$35,201</v>
      </c>
      <c r="D89" s="96">
        <f t="shared" si="4"/>
        <v>-1.8413779814861253E-2</v>
      </c>
      <c r="E89" s="97">
        <f t="shared" si="5"/>
        <v>-1.8413779814861253E-2</v>
      </c>
      <c r="F89" s="96">
        <f t="shared" si="6"/>
        <v>0.44879532452566151</v>
      </c>
      <c r="G89" s="97">
        <f t="shared" si="7"/>
        <v>0.44879532452566151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66</v>
      </c>
      <c r="Y89" s="125">
        <v>67</v>
      </c>
      <c r="Z89" s="125">
        <v>86</v>
      </c>
    </row>
    <row r="90" spans="1:32" ht="15" customHeight="1" x14ac:dyDescent="0.25">
      <c r="A90" s="95" t="s">
        <v>7</v>
      </c>
      <c r="B90" s="95"/>
      <c r="C90" s="109" t="str">
        <f t="shared" si="3"/>
        <v>$66.5 mil</v>
      </c>
      <c r="D90" s="96">
        <f t="shared" si="4"/>
        <v>0.29248839361176415</v>
      </c>
      <c r="E90" s="97">
        <f t="shared" si="5"/>
        <v>0.29248839361176415</v>
      </c>
      <c r="F90" s="96">
        <f t="shared" si="6"/>
        <v>1.8173702583627747</v>
      </c>
      <c r="G90" s="97">
        <f t="shared" si="7"/>
        <v>1.8173702583627747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90</v>
      </c>
      <c r="Y90" s="125">
        <v>108</v>
      </c>
      <c r="Z90" s="125">
        <v>139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486</v>
      </c>
      <c r="Y91" s="125">
        <v>556</v>
      </c>
      <c r="Z91" s="125">
        <v>785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26</v>
      </c>
      <c r="Y93" s="125">
        <v>28</v>
      </c>
      <c r="Z93" s="125">
        <v>26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85</v>
      </c>
      <c r="Y94" s="125">
        <v>105</v>
      </c>
      <c r="Z94" s="125">
        <v>141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20</v>
      </c>
      <c r="Y95" s="125">
        <v>23</v>
      </c>
      <c r="Z95" s="125">
        <v>21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96</v>
      </c>
      <c r="Y96" s="125">
        <v>104</v>
      </c>
      <c r="Z96" s="125">
        <v>119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63</v>
      </c>
      <c r="Y97" s="125">
        <v>68</v>
      </c>
      <c r="Z97" s="125">
        <v>92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17</v>
      </c>
      <c r="Y98" s="125">
        <v>26</v>
      </c>
      <c r="Z98" s="125">
        <v>31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4</v>
      </c>
      <c r="Y99" s="125">
        <v>7</v>
      </c>
      <c r="Z99" s="125">
        <v>9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35</v>
      </c>
      <c r="Y100" s="125">
        <v>43</v>
      </c>
      <c r="Z100" s="125">
        <v>49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449</v>
      </c>
      <c r="Y101" s="125">
        <v>521</v>
      </c>
      <c r="Z101" s="125">
        <v>686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783</v>
      </c>
      <c r="Y104" s="125">
        <v>928</v>
      </c>
      <c r="Z104" s="125">
        <v>1181</v>
      </c>
      <c r="AB104" s="122" t="str">
        <f>TEXT(Z104,"###,###")</f>
        <v>1,181</v>
      </c>
      <c r="AD104" s="143">
        <f>Z104/($Z$4)*100</f>
        <v>54.149472718936266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315</v>
      </c>
      <c r="Y105" s="125">
        <v>405</v>
      </c>
      <c r="Z105" s="125">
        <v>404</v>
      </c>
      <c r="AB105" s="122" t="str">
        <f>TEXT(Z105,"###,###")</f>
        <v>404</v>
      </c>
      <c r="AD105" s="143">
        <f>Z105/($Z$4)*100</f>
        <v>18.52361302154975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1098</v>
      </c>
      <c r="Y106" s="132">
        <v>1333</v>
      </c>
      <c r="Z106" s="132">
        <v>1585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202</v>
      </c>
      <c r="Y108" s="125">
        <v>258</v>
      </c>
      <c r="Z108" s="125">
        <v>334</v>
      </c>
      <c r="AB108" s="122" t="str">
        <f>TEXT(Z108,"###,###")</f>
        <v>334</v>
      </c>
      <c r="AD108" s="143">
        <f>Z108/($Z$4)*100</f>
        <v>15.314076111875286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187</v>
      </c>
      <c r="Y109" s="125">
        <v>210</v>
      </c>
      <c r="Z109" s="125">
        <v>273</v>
      </c>
      <c r="AB109" s="122" t="str">
        <f>TEXT(Z109,"###,###")</f>
        <v>273</v>
      </c>
      <c r="AD109" s="143">
        <f>Z109/($Z$4)*100</f>
        <v>12.517193947730398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249</v>
      </c>
      <c r="Y110" s="125">
        <v>315</v>
      </c>
      <c r="Z110" s="125">
        <v>312</v>
      </c>
      <c r="AB110" s="122" t="str">
        <f>TEXT(Z110,"###,###")</f>
        <v>312</v>
      </c>
      <c r="AD110" s="143">
        <f>Z110/($Z$4)*100</f>
        <v>14.305364511691884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465</v>
      </c>
      <c r="Y111" s="125">
        <v>550</v>
      </c>
      <c r="Z111" s="125">
        <v>669</v>
      </c>
      <c r="AB111" s="122" t="str">
        <f>TEXT(Z111,"###,###")</f>
        <v>669</v>
      </c>
      <c r="AD111" s="143">
        <f>Z111/($Z$4)*100</f>
        <v>30.674002751031637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1355</v>
      </c>
      <c r="Y112" s="125">
        <v>1642</v>
      </c>
      <c r="Z112" s="125">
        <v>2177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49.23</v>
      </c>
      <c r="U118" s="144">
        <v>49.31</v>
      </c>
      <c r="V118" s="144">
        <v>48.7</v>
      </c>
      <c r="W118" s="144">
        <v>44.89</v>
      </c>
      <c r="X118" s="144">
        <v>46.85</v>
      </c>
      <c r="Y118" s="144">
        <v>45.48</v>
      </c>
      <c r="Z118" s="144">
        <v>47.47</v>
      </c>
      <c r="AB118" s="122" t="str">
        <f>TEXT(Z118,"##.0")</f>
        <v>47.5</v>
      </c>
    </row>
    <row r="120" spans="19:32" x14ac:dyDescent="0.25">
      <c r="S120" s="115" t="s">
        <v>106</v>
      </c>
      <c r="T120" s="125">
        <v>379</v>
      </c>
      <c r="U120" s="125">
        <v>399</v>
      </c>
      <c r="V120" s="125">
        <v>536</v>
      </c>
      <c r="W120" s="125">
        <v>585</v>
      </c>
      <c r="X120" s="125">
        <v>666</v>
      </c>
      <c r="Y120" s="125">
        <v>737</v>
      </c>
      <c r="Z120" s="125">
        <v>899</v>
      </c>
      <c r="AB120" s="122" t="str">
        <f>TEXT(Z120,"###,###")</f>
        <v>899</v>
      </c>
    </row>
    <row r="121" spans="19:32" x14ac:dyDescent="0.25">
      <c r="S121" s="115" t="s">
        <v>107</v>
      </c>
      <c r="T121" s="125">
        <v>105</v>
      </c>
      <c r="U121" s="125">
        <v>111</v>
      </c>
      <c r="V121" s="125">
        <v>120</v>
      </c>
      <c r="W121" s="125">
        <v>140</v>
      </c>
      <c r="X121" s="125">
        <v>131</v>
      </c>
      <c r="Y121" s="125">
        <v>159</v>
      </c>
      <c r="Z121" s="125">
        <v>318</v>
      </c>
      <c r="AB121" s="122" t="str">
        <f>TEXT(Z121,"###,###")</f>
        <v>318</v>
      </c>
    </row>
    <row r="122" spans="19:32" x14ac:dyDescent="0.25">
      <c r="S122" s="115" t="s">
        <v>108</v>
      </c>
      <c r="T122" s="125">
        <v>96</v>
      </c>
      <c r="U122" s="125">
        <v>102</v>
      </c>
      <c r="V122" s="125">
        <v>123</v>
      </c>
      <c r="W122" s="125">
        <v>142</v>
      </c>
      <c r="X122" s="125">
        <v>134</v>
      </c>
      <c r="Y122" s="125">
        <v>181</v>
      </c>
      <c r="Z122" s="125">
        <v>251</v>
      </c>
      <c r="AB122" s="122" t="str">
        <f>TEXT(Z122,"###,###")</f>
        <v>251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475</v>
      </c>
      <c r="U124" s="125">
        <v>501</v>
      </c>
      <c r="V124" s="125">
        <v>659</v>
      </c>
      <c r="W124" s="125">
        <v>727</v>
      </c>
      <c r="X124" s="125">
        <v>800</v>
      </c>
      <c r="Y124" s="125">
        <v>918</v>
      </c>
      <c r="Z124" s="125">
        <v>1150</v>
      </c>
      <c r="AB124" s="122" t="str">
        <f>TEXT(Z124,"###,###")</f>
        <v>1,150</v>
      </c>
      <c r="AD124" s="139">
        <f>Z124/$Z$7*100</f>
        <v>78.231292517006807</v>
      </c>
    </row>
    <row r="125" spans="19:32" x14ac:dyDescent="0.25">
      <c r="S125" s="115" t="s">
        <v>110</v>
      </c>
      <c r="T125" s="125">
        <v>201</v>
      </c>
      <c r="U125" s="125">
        <v>213</v>
      </c>
      <c r="V125" s="125">
        <v>243</v>
      </c>
      <c r="W125" s="125">
        <v>282</v>
      </c>
      <c r="X125" s="125">
        <v>265</v>
      </c>
      <c r="Y125" s="125">
        <v>340</v>
      </c>
      <c r="Z125" s="125">
        <v>569</v>
      </c>
      <c r="AB125" s="122" t="str">
        <f>TEXT(Z125,"###,###")</f>
        <v>569</v>
      </c>
      <c r="AD125" s="139">
        <f>Z125/$Z$7*100</f>
        <v>38.707482993197281</v>
      </c>
    </row>
    <row r="127" spans="19:32" x14ac:dyDescent="0.25">
      <c r="S127" s="115" t="s">
        <v>111</v>
      </c>
      <c r="T127" s="125">
        <v>295</v>
      </c>
      <c r="U127" s="125">
        <v>326</v>
      </c>
      <c r="V127" s="125">
        <v>401</v>
      </c>
      <c r="W127" s="125">
        <v>449</v>
      </c>
      <c r="X127" s="125">
        <v>482</v>
      </c>
      <c r="Y127" s="125">
        <v>556</v>
      </c>
      <c r="Z127" s="125">
        <v>789</v>
      </c>
      <c r="AB127" s="122" t="str">
        <f>TEXT(Z127,"###,###")</f>
        <v>789</v>
      </c>
      <c r="AD127" s="139">
        <f>Z127/$Z$7*100</f>
        <v>53.673469387755105</v>
      </c>
    </row>
    <row r="128" spans="19:32" x14ac:dyDescent="0.25">
      <c r="S128" s="115" t="s">
        <v>112</v>
      </c>
      <c r="T128" s="125">
        <v>285</v>
      </c>
      <c r="U128" s="125">
        <v>293</v>
      </c>
      <c r="V128" s="125">
        <v>376</v>
      </c>
      <c r="W128" s="125">
        <v>422</v>
      </c>
      <c r="X128" s="125">
        <v>449</v>
      </c>
      <c r="Y128" s="125">
        <v>521</v>
      </c>
      <c r="Z128" s="125">
        <v>684</v>
      </c>
      <c r="AB128" s="122" t="str">
        <f>TEXT(Z128,"###,###")</f>
        <v>684</v>
      </c>
      <c r="AD128" s="139">
        <f>Z128/$Z$7*100</f>
        <v>46.530612244897959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45" id="{6682174D-6232-4E23-B8D4-8B63F50D033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348" id="{1F159EF8-FA90-42F2-9442-F8045F05DD9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51" id="{876E3F6E-59D1-4B1B-9CB4-488BF37CD70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354" id="{78AE7E18-CD5D-435B-B691-070BD3A06A2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B8C6EA-119E-4B52-8971-737CFFC6E250}">
  <sheetPr codeName="Sheet102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Murray Bridge</v>
      </c>
      <c r="T1" s="113"/>
      <c r="U1" s="113"/>
      <c r="V1" s="113"/>
      <c r="W1" s="113"/>
      <c r="X1" s="113"/>
      <c r="Y1" s="114" t="str">
        <f>Y3</f>
        <v>10.38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155</v>
      </c>
      <c r="Y3" s="118" t="s">
        <v>238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10.38 Murray Bridge,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12881</v>
      </c>
      <c r="U4" s="121">
        <v>12722</v>
      </c>
      <c r="V4" s="121">
        <v>13205</v>
      </c>
      <c r="W4" s="121">
        <v>13578</v>
      </c>
      <c r="X4" s="121">
        <v>13869</v>
      </c>
      <c r="Y4" s="121">
        <v>14605</v>
      </c>
      <c r="Z4" s="121">
        <v>15635</v>
      </c>
      <c r="AB4" s="122" t="str">
        <f>TEXT(Z4,"###,###")</f>
        <v>15,635</v>
      </c>
      <c r="AD4" s="123">
        <f>Z4/Y4-1</f>
        <v>7.0523793221499487E-2</v>
      </c>
      <c r="AF4" s="123">
        <f t="shared" ref="AF4:AF9" si="0">Z4/T4-1</f>
        <v>0.21380327614315653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7007</v>
      </c>
      <c r="U5" s="121">
        <v>6840</v>
      </c>
      <c r="V5" s="121">
        <v>7051</v>
      </c>
      <c r="W5" s="121">
        <v>7363</v>
      </c>
      <c r="X5" s="121">
        <v>7429</v>
      </c>
      <c r="Y5" s="121">
        <v>7684</v>
      </c>
      <c r="Z5" s="121">
        <v>8286</v>
      </c>
      <c r="AB5" s="122" t="str">
        <f>TEXT(Z5,"###,###")</f>
        <v>8,286</v>
      </c>
      <c r="AD5" s="123">
        <f t="shared" ref="AD5:AD9" si="1">Z5/Y5-1</f>
        <v>7.8344612181155737E-2</v>
      </c>
      <c r="AF5" s="123">
        <f t="shared" si="0"/>
        <v>0.18253175396032528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5870</v>
      </c>
      <c r="U6" s="121">
        <v>5881</v>
      </c>
      <c r="V6" s="121">
        <v>6155</v>
      </c>
      <c r="W6" s="121">
        <v>6216</v>
      </c>
      <c r="X6" s="121">
        <v>6437</v>
      </c>
      <c r="Y6" s="121">
        <v>6921</v>
      </c>
      <c r="Z6" s="121">
        <v>7347</v>
      </c>
      <c r="AB6" s="122" t="str">
        <f>TEXT(Z6,"###,###")</f>
        <v>7,347</v>
      </c>
      <c r="AD6" s="123">
        <f t="shared" si="1"/>
        <v>6.1551798872995223E-2</v>
      </c>
      <c r="AF6" s="123">
        <f t="shared" si="0"/>
        <v>0.25161839863713809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9375</v>
      </c>
      <c r="U7" s="121">
        <v>9397</v>
      </c>
      <c r="V7" s="121">
        <v>9484</v>
      </c>
      <c r="W7" s="121">
        <v>9921</v>
      </c>
      <c r="X7" s="121">
        <v>10232</v>
      </c>
      <c r="Y7" s="121">
        <v>10617</v>
      </c>
      <c r="Z7" s="121">
        <v>10741</v>
      </c>
      <c r="AB7" s="122" t="str">
        <f>TEXT(Z7,"###,###")</f>
        <v>10,741</v>
      </c>
      <c r="AD7" s="123">
        <f t="shared" si="1"/>
        <v>1.167938212301034E-2</v>
      </c>
      <c r="AF7" s="123">
        <f t="shared" si="0"/>
        <v>0.14570666666666665</v>
      </c>
    </row>
    <row r="8" spans="1:32" ht="17.25" customHeight="1" x14ac:dyDescent="0.25">
      <c r="A8" s="44" t="s">
        <v>13</v>
      </c>
      <c r="B8" s="45"/>
      <c r="C8" s="46"/>
      <c r="D8" s="47" t="str">
        <f>AB4</f>
        <v>15,635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10,741</v>
      </c>
      <c r="P8" s="48"/>
      <c r="S8" s="120" t="s">
        <v>88</v>
      </c>
      <c r="T8" s="121">
        <v>32852.86</v>
      </c>
      <c r="U8" s="121">
        <v>34271.129999999997</v>
      </c>
      <c r="V8" s="121">
        <v>34253.57</v>
      </c>
      <c r="W8" s="121">
        <v>35533.07</v>
      </c>
      <c r="X8" s="121">
        <v>37254.47</v>
      </c>
      <c r="Y8" s="121">
        <v>37997.68</v>
      </c>
      <c r="Z8" s="121">
        <v>37508.29</v>
      </c>
      <c r="AB8" s="122" t="str">
        <f>TEXT(Z8,"$###,###")</f>
        <v>$37,508</v>
      </c>
      <c r="AD8" s="123">
        <f t="shared" si="1"/>
        <v>-1.2879470536095838E-2</v>
      </c>
      <c r="AF8" s="123">
        <f t="shared" si="0"/>
        <v>0.14170547100008957</v>
      </c>
    </row>
    <row r="9" spans="1:32" x14ac:dyDescent="0.25">
      <c r="A9" s="52" t="s">
        <v>15</v>
      </c>
      <c r="B9" s="53"/>
      <c r="C9" s="54"/>
      <c r="D9" s="55">
        <f>AD104</f>
        <v>76.360729133354653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52.78838097011451</v>
      </c>
      <c r="P9" s="56" t="s">
        <v>89</v>
      </c>
      <c r="S9" s="120" t="s">
        <v>7</v>
      </c>
      <c r="T9" s="121">
        <v>347404820</v>
      </c>
      <c r="U9" s="121">
        <v>363460507</v>
      </c>
      <c r="V9" s="121">
        <v>466260654</v>
      </c>
      <c r="W9" s="121">
        <v>397979547</v>
      </c>
      <c r="X9" s="121">
        <v>419568636</v>
      </c>
      <c r="Y9" s="121">
        <v>445730484</v>
      </c>
      <c r="Z9" s="121">
        <v>474612403</v>
      </c>
      <c r="AB9" s="122" t="str">
        <f>TEXT(Z9/1000000,"$#,###.0")&amp;" mil"</f>
        <v>$474.6 mil</v>
      </c>
      <c r="AD9" s="123">
        <f t="shared" si="1"/>
        <v>6.4796822377533481E-2</v>
      </c>
      <c r="AF9" s="123">
        <f t="shared" si="0"/>
        <v>0.36616527945697475</v>
      </c>
    </row>
    <row r="10" spans="1:32" x14ac:dyDescent="0.25">
      <c r="A10" s="52" t="s">
        <v>18</v>
      </c>
      <c r="B10" s="53"/>
      <c r="C10" s="54"/>
      <c r="D10" s="55">
        <f>AD105</f>
        <v>12.318516149664214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47.220929149986034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90.782981100456198</v>
      </c>
      <c r="P11" s="56" t="s">
        <v>89</v>
      </c>
      <c r="S11" s="120" t="s">
        <v>30</v>
      </c>
      <c r="T11" s="125">
        <v>11216</v>
      </c>
      <c r="U11" s="125">
        <v>11105</v>
      </c>
      <c r="V11" s="125">
        <v>11657</v>
      </c>
      <c r="W11" s="125">
        <v>11976</v>
      </c>
      <c r="X11" s="125">
        <v>12196</v>
      </c>
      <c r="Y11" s="125">
        <v>12878</v>
      </c>
      <c r="Z11" s="125">
        <v>13722</v>
      </c>
    </row>
    <row r="12" spans="1:32" ht="28.5" customHeight="1" x14ac:dyDescent="0.25">
      <c r="A12" s="52" t="s">
        <v>20</v>
      </c>
      <c r="B12" s="54"/>
      <c r="C12" s="54"/>
      <c r="D12" s="55">
        <f>AD108</f>
        <v>15.836264790534058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17.773019271948609</v>
      </c>
      <c r="P12" s="56" t="s">
        <v>89</v>
      </c>
      <c r="S12" s="120" t="s">
        <v>31</v>
      </c>
      <c r="T12" s="125">
        <v>1664</v>
      </c>
      <c r="U12" s="125">
        <v>1620</v>
      </c>
      <c r="V12" s="125">
        <v>1547</v>
      </c>
      <c r="W12" s="125">
        <v>1604</v>
      </c>
      <c r="X12" s="125">
        <v>1672</v>
      </c>
      <c r="Y12" s="125">
        <v>1727</v>
      </c>
      <c r="Z12" s="125">
        <v>1915</v>
      </c>
    </row>
    <row r="13" spans="1:32" ht="15" customHeight="1" x14ac:dyDescent="0.25">
      <c r="A13" s="52" t="s">
        <v>21</v>
      </c>
      <c r="B13" s="54"/>
      <c r="C13" s="54"/>
      <c r="D13" s="55">
        <f>AD109</f>
        <v>14.070994563479372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41.6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20.767508794371604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37.972497601535018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883</v>
      </c>
      <c r="Z15" s="125">
        <v>1001</v>
      </c>
      <c r="AB15" s="129">
        <f t="shared" ref="AB15:AB34" si="2">IF(Z15="np",0,Z15/$Z$34)</f>
        <v>6.4023025263831149E-2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128</v>
      </c>
      <c r="Z16" s="125">
        <v>176</v>
      </c>
      <c r="AB16" s="129">
        <f t="shared" si="2"/>
        <v>1.1256795650783498E-2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1618</v>
      </c>
      <c r="Z17" s="125">
        <v>1934</v>
      </c>
      <c r="AB17" s="129">
        <f t="shared" si="2"/>
        <v>0.12369683402622322</v>
      </c>
    </row>
    <row r="18" spans="1:28" x14ac:dyDescent="0.25">
      <c r="A18" s="82" t="str">
        <f>$S$1&amp;" ("&amp;$T$2&amp;" to "&amp;$Z$2&amp;")"</f>
        <v>Murray Bridge (2011-12 to 2017-18)</v>
      </c>
      <c r="B18" s="82"/>
      <c r="C18" s="82"/>
      <c r="D18" s="82"/>
      <c r="E18" s="82"/>
      <c r="F18" s="82"/>
      <c r="G18" s="82" t="str">
        <f>$S$1&amp;" ("&amp;$T$2&amp;" to "&amp;$Z$2&amp;")"</f>
        <v>Murray Bridge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116</v>
      </c>
      <c r="Z18" s="125">
        <v>114</v>
      </c>
      <c r="AB18" s="129">
        <f t="shared" si="2"/>
        <v>7.2913335465302209E-3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651</v>
      </c>
      <c r="Z19" s="125">
        <v>838</v>
      </c>
      <c r="AB19" s="129">
        <f t="shared" si="2"/>
        <v>5.3597697473616888E-2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337</v>
      </c>
      <c r="Z20" s="125">
        <v>361</v>
      </c>
      <c r="AB20" s="129">
        <f t="shared" si="2"/>
        <v>2.3089222897345697E-2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1636</v>
      </c>
      <c r="Z21" s="125">
        <v>1563</v>
      </c>
      <c r="AB21" s="129">
        <f t="shared" si="2"/>
        <v>9.9968020466901189E-2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760</v>
      </c>
      <c r="Z22" s="125">
        <v>690</v>
      </c>
      <c r="AB22" s="129">
        <f t="shared" si="2"/>
        <v>4.4131755676367124E-2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534</v>
      </c>
      <c r="Z23" s="125">
        <v>644</v>
      </c>
      <c r="AB23" s="129">
        <f t="shared" si="2"/>
        <v>4.1189638631275984E-2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84</v>
      </c>
      <c r="Z24" s="125">
        <v>99</v>
      </c>
      <c r="AB24" s="129">
        <f t="shared" si="2"/>
        <v>6.3319475535657177E-3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373</v>
      </c>
      <c r="Z25" s="125">
        <v>379</v>
      </c>
      <c r="AB25" s="129">
        <f t="shared" si="2"/>
        <v>2.4240486088903102E-2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175</v>
      </c>
      <c r="Z26" s="125">
        <v>179</v>
      </c>
      <c r="AB26" s="129">
        <f t="shared" si="2"/>
        <v>1.1448672849376399E-2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447</v>
      </c>
      <c r="Z27" s="125">
        <v>480</v>
      </c>
      <c r="AB27" s="129">
        <f t="shared" si="2"/>
        <v>3.0700351774864087E-2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1663</v>
      </c>
      <c r="Z28" s="125">
        <v>1804</v>
      </c>
      <c r="AB28" s="129">
        <f t="shared" si="2"/>
        <v>0.11538215542053086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745</v>
      </c>
      <c r="Z29" s="125">
        <v>820</v>
      </c>
      <c r="AB29" s="129">
        <f t="shared" si="2"/>
        <v>5.244643428205948E-2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915</v>
      </c>
      <c r="Z30" s="125">
        <v>961</v>
      </c>
      <c r="AB30" s="129">
        <f t="shared" si="2"/>
        <v>6.1464662615925807E-2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1437</v>
      </c>
      <c r="Z31" s="125">
        <v>1556</v>
      </c>
      <c r="AB31" s="129">
        <f t="shared" si="2"/>
        <v>9.9520307003517744E-2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213</v>
      </c>
      <c r="Z32" s="125">
        <v>267</v>
      </c>
      <c r="AB32" s="129">
        <f t="shared" si="2"/>
        <v>1.7077070674768147E-2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393</v>
      </c>
      <c r="Z33" s="125">
        <v>460</v>
      </c>
      <c r="AB33" s="129">
        <f t="shared" si="2"/>
        <v>2.9421170450911416E-2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14605</v>
      </c>
      <c r="Z34" s="132">
        <v>15635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14</v>
      </c>
      <c r="Y44" s="125">
        <v>15</v>
      </c>
      <c r="Z44" s="125">
        <v>13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147</v>
      </c>
      <c r="Y45" s="125">
        <v>168</v>
      </c>
      <c r="Z45" s="125">
        <v>135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448</v>
      </c>
      <c r="Y46" s="125">
        <v>459</v>
      </c>
      <c r="Z46" s="125">
        <v>466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851</v>
      </c>
      <c r="Y47" s="125">
        <v>831</v>
      </c>
      <c r="Z47" s="125">
        <v>803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1159</v>
      </c>
      <c r="Y48" s="125">
        <v>1140</v>
      </c>
      <c r="Z48" s="125">
        <v>1167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Murray Bridge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796</v>
      </c>
      <c r="Y49" s="125">
        <v>846</v>
      </c>
      <c r="Z49" s="125">
        <v>989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603</v>
      </c>
      <c r="Y50" s="125">
        <v>670</v>
      </c>
      <c r="Z50" s="125">
        <v>766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608</v>
      </c>
      <c r="Y51" s="125">
        <v>641</v>
      </c>
      <c r="Z51" s="125">
        <v>667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756</v>
      </c>
      <c r="Y52" s="125">
        <v>722</v>
      </c>
      <c r="Z52" s="125">
        <v>807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653</v>
      </c>
      <c r="Y53" s="125">
        <v>661</v>
      </c>
      <c r="Z53" s="125">
        <v>756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570</v>
      </c>
      <c r="Y54" s="125">
        <v>627</v>
      </c>
      <c r="Z54" s="125">
        <v>673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397</v>
      </c>
      <c r="Y55" s="125">
        <v>440</v>
      </c>
      <c r="Z55" s="125">
        <v>500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243</v>
      </c>
      <c r="Y56" s="125">
        <v>260</v>
      </c>
      <c r="Z56" s="125">
        <v>273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102</v>
      </c>
      <c r="Y57" s="125">
        <v>116</v>
      </c>
      <c r="Z57" s="125">
        <v>145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45</v>
      </c>
      <c r="Y58" s="125">
        <v>55</v>
      </c>
      <c r="Z58" s="125">
        <v>51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27</v>
      </c>
      <c r="Y59" s="125">
        <v>24</v>
      </c>
      <c r="Z59" s="125">
        <v>20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1</v>
      </c>
      <c r="Y60" s="125">
        <v>6</v>
      </c>
      <c r="Z60" s="125">
        <v>15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7429</v>
      </c>
      <c r="Y61" s="125">
        <v>7684</v>
      </c>
      <c r="Z61" s="125">
        <v>8288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16</v>
      </c>
      <c r="Y63" s="125">
        <v>14</v>
      </c>
      <c r="Z63" s="125">
        <v>11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Murray Bridge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186</v>
      </c>
      <c r="Y64" s="125">
        <v>173</v>
      </c>
      <c r="Z64" s="125">
        <v>173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471</v>
      </c>
      <c r="Y65" s="125">
        <v>505</v>
      </c>
      <c r="Z65" s="125">
        <v>496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680</v>
      </c>
      <c r="Y66" s="125">
        <v>743</v>
      </c>
      <c r="Z66" s="125">
        <v>785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789</v>
      </c>
      <c r="Y67" s="125">
        <v>823</v>
      </c>
      <c r="Z67" s="125">
        <v>846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602</v>
      </c>
      <c r="Y68" s="125">
        <v>703</v>
      </c>
      <c r="Z68" s="125">
        <v>688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490</v>
      </c>
      <c r="Y69" s="125">
        <v>552</v>
      </c>
      <c r="Z69" s="125">
        <v>604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592</v>
      </c>
      <c r="Y70" s="125">
        <v>580</v>
      </c>
      <c r="Z70" s="125">
        <v>666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666</v>
      </c>
      <c r="Y71" s="125">
        <v>746</v>
      </c>
      <c r="Z71" s="125">
        <v>814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676</v>
      </c>
      <c r="Y72" s="125">
        <v>703</v>
      </c>
      <c r="Z72" s="125">
        <v>718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597</v>
      </c>
      <c r="Y73" s="125">
        <v>657</v>
      </c>
      <c r="Z73" s="125">
        <v>698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348</v>
      </c>
      <c r="Y74" s="125">
        <v>395</v>
      </c>
      <c r="Z74" s="125">
        <v>444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181</v>
      </c>
      <c r="Y75" s="125">
        <v>169</v>
      </c>
      <c r="Z75" s="125">
        <v>206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47</v>
      </c>
      <c r="Y76" s="125">
        <v>71</v>
      </c>
      <c r="Z76" s="125">
        <v>104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57</v>
      </c>
      <c r="Y77" s="125">
        <v>51</v>
      </c>
      <c r="Z77" s="125">
        <v>49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15</v>
      </c>
      <c r="Y78" s="125">
        <v>23</v>
      </c>
      <c r="Z78" s="125">
        <v>24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14</v>
      </c>
      <c r="Y79" s="125">
        <v>13</v>
      </c>
      <c r="Z79" s="125">
        <v>20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6438</v>
      </c>
      <c r="Y80" s="125">
        <v>6921</v>
      </c>
      <c r="Z80" s="125">
        <v>7349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Murray Bridge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403</v>
      </c>
      <c r="Y83" s="125">
        <v>409</v>
      </c>
      <c r="Z83" s="125">
        <v>435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252</v>
      </c>
      <c r="Y84" s="125">
        <v>243</v>
      </c>
      <c r="Z84" s="125">
        <v>266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15,635</v>
      </c>
      <c r="D85" s="96">
        <f t="shared" ref="D85:D90" si="4">AD4</f>
        <v>7.0523793221499487E-2</v>
      </c>
      <c r="E85" s="97">
        <f t="shared" ref="E85:E90" si="5">AD4</f>
        <v>7.0523793221499487E-2</v>
      </c>
      <c r="F85" s="96">
        <f t="shared" ref="F85:F90" si="6">AF4</f>
        <v>0.21380327614315653</v>
      </c>
      <c r="G85" s="97">
        <f t="shared" ref="G85:G90" si="7">AF4</f>
        <v>0.21380327614315653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749</v>
      </c>
      <c r="Y85" s="125">
        <v>795</v>
      </c>
      <c r="Z85" s="125">
        <v>851</v>
      </c>
    </row>
    <row r="86" spans="1:32" ht="15" customHeight="1" x14ac:dyDescent="0.25">
      <c r="A86" s="98" t="s">
        <v>4</v>
      </c>
      <c r="B86" s="95"/>
      <c r="C86" s="109" t="str">
        <f t="shared" si="3"/>
        <v>8,286</v>
      </c>
      <c r="D86" s="96">
        <f t="shared" si="4"/>
        <v>7.8344612181155737E-2</v>
      </c>
      <c r="E86" s="97">
        <f t="shared" si="5"/>
        <v>7.8344612181155737E-2</v>
      </c>
      <c r="F86" s="96">
        <f t="shared" si="6"/>
        <v>0.18253175396032528</v>
      </c>
      <c r="G86" s="97">
        <f t="shared" si="7"/>
        <v>0.18253175396032528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250</v>
      </c>
      <c r="Y86" s="125">
        <v>276</v>
      </c>
      <c r="Z86" s="125">
        <v>308</v>
      </c>
    </row>
    <row r="87" spans="1:32" ht="15" customHeight="1" x14ac:dyDescent="0.25">
      <c r="A87" s="98" t="s">
        <v>5</v>
      </c>
      <c r="B87" s="95"/>
      <c r="C87" s="109" t="str">
        <f t="shared" si="3"/>
        <v>7,347</v>
      </c>
      <c r="D87" s="96">
        <f t="shared" si="4"/>
        <v>6.1551798872995223E-2</v>
      </c>
      <c r="E87" s="97">
        <f t="shared" si="5"/>
        <v>6.1551798872995223E-2</v>
      </c>
      <c r="F87" s="96">
        <f t="shared" si="6"/>
        <v>0.25161839863713809</v>
      </c>
      <c r="G87" s="97">
        <f t="shared" si="7"/>
        <v>0.25161839863713809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134</v>
      </c>
      <c r="Y87" s="125">
        <v>136</v>
      </c>
      <c r="Z87" s="125">
        <v>139</v>
      </c>
    </row>
    <row r="88" spans="1:32" ht="15" customHeight="1" x14ac:dyDescent="0.25">
      <c r="A88" s="95" t="s">
        <v>6</v>
      </c>
      <c r="B88" s="95"/>
      <c r="C88" s="109" t="str">
        <f t="shared" si="3"/>
        <v>10,741</v>
      </c>
      <c r="D88" s="96">
        <f t="shared" si="4"/>
        <v>1.167938212301034E-2</v>
      </c>
      <c r="E88" s="97">
        <f t="shared" si="5"/>
        <v>1.167938212301034E-2</v>
      </c>
      <c r="F88" s="96">
        <f t="shared" si="6"/>
        <v>0.14570666666666665</v>
      </c>
      <c r="G88" s="97">
        <f t="shared" si="7"/>
        <v>0.14570666666666665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227</v>
      </c>
      <c r="Y88" s="125">
        <v>234</v>
      </c>
      <c r="Z88" s="125">
        <v>260</v>
      </c>
    </row>
    <row r="89" spans="1:32" ht="15" customHeight="1" x14ac:dyDescent="0.25">
      <c r="A89" s="95" t="s">
        <v>104</v>
      </c>
      <c r="B89" s="95"/>
      <c r="C89" s="146" t="str">
        <f t="shared" si="3"/>
        <v>$37,508</v>
      </c>
      <c r="D89" s="96">
        <f t="shared" si="4"/>
        <v>-1.2879470536095838E-2</v>
      </c>
      <c r="E89" s="97">
        <f t="shared" si="5"/>
        <v>-1.2879470536095838E-2</v>
      </c>
      <c r="F89" s="96">
        <f t="shared" si="6"/>
        <v>0.14170547100008957</v>
      </c>
      <c r="G89" s="97">
        <f t="shared" si="7"/>
        <v>0.14170547100008957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620</v>
      </c>
      <c r="Y89" s="125">
        <v>641</v>
      </c>
      <c r="Z89" s="125">
        <v>672</v>
      </c>
    </row>
    <row r="90" spans="1:32" ht="15" customHeight="1" x14ac:dyDescent="0.25">
      <c r="A90" s="95" t="s">
        <v>7</v>
      </c>
      <c r="B90" s="95"/>
      <c r="C90" s="109" t="str">
        <f t="shared" si="3"/>
        <v>$474.6 mil</v>
      </c>
      <c r="D90" s="96">
        <f t="shared" si="4"/>
        <v>6.4796822377533481E-2</v>
      </c>
      <c r="E90" s="97">
        <f t="shared" si="5"/>
        <v>6.4796822377533481E-2</v>
      </c>
      <c r="F90" s="96">
        <f t="shared" si="6"/>
        <v>0.36616527945697475</v>
      </c>
      <c r="G90" s="97">
        <f t="shared" si="7"/>
        <v>0.36616527945697475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1551</v>
      </c>
      <c r="Y90" s="125">
        <v>1532</v>
      </c>
      <c r="Z90" s="125">
        <v>1404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5517</v>
      </c>
      <c r="Y91" s="125">
        <v>5626</v>
      </c>
      <c r="Z91" s="125">
        <v>5667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307</v>
      </c>
      <c r="Y93" s="125">
        <v>324</v>
      </c>
      <c r="Z93" s="125">
        <v>339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480</v>
      </c>
      <c r="Y94" s="125">
        <v>528</v>
      </c>
      <c r="Z94" s="125">
        <v>562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124</v>
      </c>
      <c r="Y95" s="125">
        <v>136</v>
      </c>
      <c r="Z95" s="125">
        <v>143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783</v>
      </c>
      <c r="Y96" s="125">
        <v>857</v>
      </c>
      <c r="Z96" s="125">
        <v>908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608</v>
      </c>
      <c r="Y97" s="125">
        <v>668</v>
      </c>
      <c r="Z97" s="125">
        <v>660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588</v>
      </c>
      <c r="Y98" s="125">
        <v>564</v>
      </c>
      <c r="Z98" s="125">
        <v>604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72</v>
      </c>
      <c r="Y99" s="125">
        <v>73</v>
      </c>
      <c r="Z99" s="125">
        <v>90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853</v>
      </c>
      <c r="Y100" s="125">
        <v>925</v>
      </c>
      <c r="Z100" s="125">
        <v>852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4720</v>
      </c>
      <c r="Y101" s="125">
        <v>4991</v>
      </c>
      <c r="Z101" s="125">
        <v>5075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10499</v>
      </c>
      <c r="Y104" s="125">
        <v>11318</v>
      </c>
      <c r="Z104" s="125">
        <v>11939</v>
      </c>
      <c r="AB104" s="122" t="str">
        <f>TEXT(Z104,"###,###")</f>
        <v>11,939</v>
      </c>
      <c r="AD104" s="143">
        <f>Z104/($Z$4)*100</f>
        <v>76.360729133354653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1728</v>
      </c>
      <c r="Y105" s="125">
        <v>1816</v>
      </c>
      <c r="Z105" s="125">
        <v>1926</v>
      </c>
      <c r="AB105" s="122" t="str">
        <f>TEXT(Z105,"###,###")</f>
        <v>1,926</v>
      </c>
      <c r="AD105" s="143">
        <f>Z105/($Z$4)*100</f>
        <v>12.318516149664214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12227</v>
      </c>
      <c r="Y106" s="132">
        <v>13134</v>
      </c>
      <c r="Z106" s="132">
        <v>13865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2156</v>
      </c>
      <c r="Y108" s="125">
        <v>2080</v>
      </c>
      <c r="Z108" s="125">
        <v>2476</v>
      </c>
      <c r="AB108" s="122" t="str">
        <f>TEXT(Z108,"###,###")</f>
        <v>2,476</v>
      </c>
      <c r="AD108" s="143">
        <f>Z108/($Z$4)*100</f>
        <v>15.836264790534058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2120</v>
      </c>
      <c r="Y109" s="125">
        <v>2162</v>
      </c>
      <c r="Z109" s="125">
        <v>2200</v>
      </c>
      <c r="AB109" s="122" t="str">
        <f>TEXT(Z109,"###,###")</f>
        <v>2,200</v>
      </c>
      <c r="AD109" s="143">
        <f>Z109/($Z$4)*100</f>
        <v>14.070994563479372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2663</v>
      </c>
      <c r="Y110" s="125">
        <v>3222</v>
      </c>
      <c r="Z110" s="125">
        <v>3247</v>
      </c>
      <c r="AB110" s="122" t="str">
        <f>TEXT(Z110,"###,###")</f>
        <v>3,247</v>
      </c>
      <c r="AD110" s="143">
        <f>Z110/($Z$4)*100</f>
        <v>20.767508794371604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5291</v>
      </c>
      <c r="Y111" s="125">
        <v>5670</v>
      </c>
      <c r="Z111" s="125">
        <v>5937</v>
      </c>
      <c r="AB111" s="122" t="str">
        <f>TEXT(Z111,"###,###")</f>
        <v>5,937</v>
      </c>
      <c r="AD111" s="143">
        <f>Z111/($Z$4)*100</f>
        <v>37.972497601535018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13869</v>
      </c>
      <c r="Y112" s="125">
        <v>14605</v>
      </c>
      <c r="Z112" s="125">
        <v>15635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39.26</v>
      </c>
      <c r="U118" s="144">
        <v>39.64</v>
      </c>
      <c r="V118" s="144">
        <v>40.869999999999997</v>
      </c>
      <c r="W118" s="144">
        <v>40.5</v>
      </c>
      <c r="X118" s="144">
        <v>42.33</v>
      </c>
      <c r="Y118" s="144">
        <v>40.75</v>
      </c>
      <c r="Z118" s="144">
        <v>41.63</v>
      </c>
      <c r="AB118" s="122" t="str">
        <f>TEXT(Z118,"##.0")</f>
        <v>41.6</v>
      </c>
    </row>
    <row r="120" spans="19:32" x14ac:dyDescent="0.25">
      <c r="S120" s="115" t="s">
        <v>106</v>
      </c>
      <c r="T120" s="125">
        <v>7715</v>
      </c>
      <c r="U120" s="125">
        <v>7782</v>
      </c>
      <c r="V120" s="125">
        <v>7938</v>
      </c>
      <c r="W120" s="125">
        <v>8317</v>
      </c>
      <c r="X120" s="125">
        <v>8558</v>
      </c>
      <c r="Y120" s="125">
        <v>8890</v>
      </c>
      <c r="Z120" s="125">
        <v>8830</v>
      </c>
      <c r="AB120" s="122" t="str">
        <f>TEXT(Z120,"###,###")</f>
        <v>8,830</v>
      </c>
    </row>
    <row r="121" spans="19:32" x14ac:dyDescent="0.25">
      <c r="S121" s="115" t="s">
        <v>107</v>
      </c>
      <c r="T121" s="125">
        <v>918</v>
      </c>
      <c r="U121" s="125">
        <v>866</v>
      </c>
      <c r="V121" s="125">
        <v>827</v>
      </c>
      <c r="W121" s="125">
        <v>840</v>
      </c>
      <c r="X121" s="125">
        <v>824</v>
      </c>
      <c r="Y121" s="125">
        <v>899</v>
      </c>
      <c r="Z121" s="125">
        <v>988</v>
      </c>
      <c r="AB121" s="122" t="str">
        <f>TEXT(Z121,"###,###")</f>
        <v>988</v>
      </c>
    </row>
    <row r="122" spans="19:32" x14ac:dyDescent="0.25">
      <c r="S122" s="115" t="s">
        <v>108</v>
      </c>
      <c r="T122" s="125">
        <v>747</v>
      </c>
      <c r="U122" s="125">
        <v>753</v>
      </c>
      <c r="V122" s="125">
        <v>719</v>
      </c>
      <c r="W122" s="125">
        <v>760</v>
      </c>
      <c r="X122" s="125">
        <v>844</v>
      </c>
      <c r="Y122" s="125">
        <v>828</v>
      </c>
      <c r="Z122" s="125">
        <v>921</v>
      </c>
      <c r="AB122" s="122" t="str">
        <f>TEXT(Z122,"###,###")</f>
        <v>921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8462</v>
      </c>
      <c r="U124" s="125">
        <v>8535</v>
      </c>
      <c r="V124" s="125">
        <v>8657</v>
      </c>
      <c r="W124" s="125">
        <v>9077</v>
      </c>
      <c r="X124" s="125">
        <v>9402</v>
      </c>
      <c r="Y124" s="125">
        <v>9718</v>
      </c>
      <c r="Z124" s="125">
        <v>9751</v>
      </c>
      <c r="AB124" s="122" t="str">
        <f>TEXT(Z124,"###,###")</f>
        <v>9,751</v>
      </c>
      <c r="AD124" s="139">
        <f>Z124/$Z$7*100</f>
        <v>90.782981100456198</v>
      </c>
    </row>
    <row r="125" spans="19:32" x14ac:dyDescent="0.25">
      <c r="S125" s="115" t="s">
        <v>110</v>
      </c>
      <c r="T125" s="125">
        <v>1665</v>
      </c>
      <c r="U125" s="125">
        <v>1619</v>
      </c>
      <c r="V125" s="125">
        <v>1546</v>
      </c>
      <c r="W125" s="125">
        <v>1600</v>
      </c>
      <c r="X125" s="125">
        <v>1668</v>
      </c>
      <c r="Y125" s="125">
        <v>1727</v>
      </c>
      <c r="Z125" s="125">
        <v>1909</v>
      </c>
      <c r="AB125" s="122" t="str">
        <f>TEXT(Z125,"###,###")</f>
        <v>1,909</v>
      </c>
      <c r="AD125" s="139">
        <f>Z125/$Z$7*100</f>
        <v>17.773019271948609</v>
      </c>
    </row>
    <row r="127" spans="19:32" x14ac:dyDescent="0.25">
      <c r="S127" s="115" t="s">
        <v>111</v>
      </c>
      <c r="T127" s="125">
        <v>5112</v>
      </c>
      <c r="U127" s="125">
        <v>5084</v>
      </c>
      <c r="V127" s="125">
        <v>5158</v>
      </c>
      <c r="W127" s="125">
        <v>5412</v>
      </c>
      <c r="X127" s="125">
        <v>5512</v>
      </c>
      <c r="Y127" s="125">
        <v>5626</v>
      </c>
      <c r="Z127" s="125">
        <v>5670</v>
      </c>
      <c r="AB127" s="122" t="str">
        <f>TEXT(Z127,"###,###")</f>
        <v>5,670</v>
      </c>
      <c r="AD127" s="139">
        <f>Z127/$Z$7*100</f>
        <v>52.78838097011451</v>
      </c>
    </row>
    <row r="128" spans="19:32" x14ac:dyDescent="0.25">
      <c r="S128" s="115" t="s">
        <v>112</v>
      </c>
      <c r="T128" s="125">
        <v>4265</v>
      </c>
      <c r="U128" s="125">
        <v>4312</v>
      </c>
      <c r="V128" s="125">
        <v>4324</v>
      </c>
      <c r="W128" s="125">
        <v>4507</v>
      </c>
      <c r="X128" s="125">
        <v>4717</v>
      </c>
      <c r="Y128" s="125">
        <v>4991</v>
      </c>
      <c r="Z128" s="125">
        <v>5072</v>
      </c>
      <c r="AB128" s="122" t="str">
        <f>TEXT(Z128,"###,###")</f>
        <v>5,072</v>
      </c>
      <c r="AD128" s="139">
        <f>Z128/$Z$7*100</f>
        <v>47.220929149986034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35" id="{7D7B6CDB-4CAA-430C-9471-13DE3F1E586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338" id="{2A9566E2-9D67-45BF-9D9C-4E0F4E301AA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41" id="{00DCAB20-A386-4A3B-A43B-71FBF7AEB54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344" id="{91541F09-0F38-4DA1-A9BD-E549D921A5B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A0F2B6-497A-4461-B799-0EC58E863E40}">
  <sheetPr codeName="Sheet67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Adelaide Plains</v>
      </c>
      <c r="T1" s="113"/>
      <c r="U1" s="113"/>
      <c r="V1" s="113"/>
      <c r="W1" s="113"/>
      <c r="X1" s="113"/>
      <c r="Y1" s="114" t="str">
        <f>Y3</f>
        <v>10.3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119</v>
      </c>
      <c r="Y3" s="118" t="s">
        <v>206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10.3 Adelaide Plains,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5586</v>
      </c>
      <c r="U4" s="121">
        <v>5743</v>
      </c>
      <c r="V4" s="121">
        <v>5851</v>
      </c>
      <c r="W4" s="121">
        <v>5896</v>
      </c>
      <c r="X4" s="121">
        <v>6621</v>
      </c>
      <c r="Y4" s="121">
        <v>6491</v>
      </c>
      <c r="Z4" s="121">
        <v>6339</v>
      </c>
      <c r="AB4" s="122" t="str">
        <f>TEXT(Z4,"###,###")</f>
        <v>6,339</v>
      </c>
      <c r="AD4" s="123">
        <f>Z4/Y4-1</f>
        <v>-2.3417038977045168E-2</v>
      </c>
      <c r="AF4" s="123">
        <f t="shared" ref="AF4:AF9" si="0">Z4/T4-1</f>
        <v>0.13480128893662724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3064</v>
      </c>
      <c r="U5" s="121">
        <v>3146</v>
      </c>
      <c r="V5" s="121">
        <v>3154</v>
      </c>
      <c r="W5" s="121">
        <v>3170</v>
      </c>
      <c r="X5" s="121">
        <v>3476</v>
      </c>
      <c r="Y5" s="121">
        <v>3582</v>
      </c>
      <c r="Z5" s="121">
        <v>3490</v>
      </c>
      <c r="AB5" s="122" t="str">
        <f>TEXT(Z5,"###,###")</f>
        <v>3,490</v>
      </c>
      <c r="AD5" s="123">
        <f t="shared" ref="AD5:AD9" si="1">Z5/Y5-1</f>
        <v>-2.5683975432719164E-2</v>
      </c>
      <c r="AF5" s="123">
        <f t="shared" si="0"/>
        <v>0.13903394255874679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2526</v>
      </c>
      <c r="U6" s="121">
        <v>2600</v>
      </c>
      <c r="V6" s="121">
        <v>2696</v>
      </c>
      <c r="W6" s="121">
        <v>2728</v>
      </c>
      <c r="X6" s="121">
        <v>3144</v>
      </c>
      <c r="Y6" s="121">
        <v>2909</v>
      </c>
      <c r="Z6" s="121">
        <v>2853</v>
      </c>
      <c r="AB6" s="122" t="str">
        <f>TEXT(Z6,"###,###")</f>
        <v>2,853</v>
      </c>
      <c r="AD6" s="123">
        <f t="shared" si="1"/>
        <v>-1.9250601581299431E-2</v>
      </c>
      <c r="AF6" s="123">
        <f t="shared" si="0"/>
        <v>0.12945368171021387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4147</v>
      </c>
      <c r="U7" s="121">
        <v>4205</v>
      </c>
      <c r="V7" s="121">
        <v>4313</v>
      </c>
      <c r="W7" s="121">
        <v>4323</v>
      </c>
      <c r="X7" s="121">
        <v>4859</v>
      </c>
      <c r="Y7" s="121">
        <v>4888</v>
      </c>
      <c r="Z7" s="121">
        <v>4662</v>
      </c>
      <c r="AB7" s="122" t="str">
        <f>TEXT(Z7,"###,###")</f>
        <v>4,662</v>
      </c>
      <c r="AD7" s="123">
        <f t="shared" si="1"/>
        <v>-4.6235679214402636E-2</v>
      </c>
      <c r="AF7" s="123">
        <f t="shared" si="0"/>
        <v>0.12418615866891725</v>
      </c>
    </row>
    <row r="8" spans="1:32" ht="17.25" customHeight="1" x14ac:dyDescent="0.25">
      <c r="A8" s="44" t="s">
        <v>13</v>
      </c>
      <c r="B8" s="45"/>
      <c r="C8" s="46"/>
      <c r="D8" s="47" t="str">
        <f>AB4</f>
        <v>6,339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4,662</v>
      </c>
      <c r="P8" s="48"/>
      <c r="S8" s="120" t="s">
        <v>88</v>
      </c>
      <c r="T8" s="121">
        <v>39535.5</v>
      </c>
      <c r="U8" s="121">
        <v>39196.620000000003</v>
      </c>
      <c r="V8" s="121">
        <v>40055.85</v>
      </c>
      <c r="W8" s="121">
        <v>40599.230000000003</v>
      </c>
      <c r="X8" s="121">
        <v>43286.7</v>
      </c>
      <c r="Y8" s="121">
        <v>43621</v>
      </c>
      <c r="Z8" s="121">
        <v>46675</v>
      </c>
      <c r="AB8" s="122" t="str">
        <f>TEXT(Z8,"$###,###")</f>
        <v>$46,675</v>
      </c>
      <c r="AD8" s="123">
        <f t="shared" si="1"/>
        <v>7.0012150111185001E-2</v>
      </c>
      <c r="AF8" s="123">
        <f t="shared" si="0"/>
        <v>0.18058453794690843</v>
      </c>
    </row>
    <row r="9" spans="1:32" x14ac:dyDescent="0.25">
      <c r="A9" s="52" t="s">
        <v>15</v>
      </c>
      <c r="B9" s="53"/>
      <c r="C9" s="54"/>
      <c r="D9" s="55">
        <f>AD104</f>
        <v>74.396592522479892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54.697554697554693</v>
      </c>
      <c r="P9" s="56" t="s">
        <v>89</v>
      </c>
      <c r="S9" s="120" t="s">
        <v>7</v>
      </c>
      <c r="T9" s="121">
        <v>184019220</v>
      </c>
      <c r="U9" s="121">
        <v>193759470</v>
      </c>
      <c r="V9" s="121">
        <v>204174385</v>
      </c>
      <c r="W9" s="121">
        <v>214523412</v>
      </c>
      <c r="X9" s="121">
        <v>239834374</v>
      </c>
      <c r="Y9" s="121">
        <v>245569642</v>
      </c>
      <c r="Z9" s="121">
        <v>249521486</v>
      </c>
      <c r="AB9" s="122" t="str">
        <f>TEXT(Z9/1000000,"$#,###.0")&amp;" mil"</f>
        <v>$249.5 mil</v>
      </c>
      <c r="AD9" s="123">
        <f t="shared" si="1"/>
        <v>1.6092559193452649E-2</v>
      </c>
      <c r="AF9" s="123">
        <f t="shared" si="0"/>
        <v>0.35595339443347274</v>
      </c>
    </row>
    <row r="10" spans="1:32" x14ac:dyDescent="0.25">
      <c r="A10" s="52" t="s">
        <v>18</v>
      </c>
      <c r="B10" s="53"/>
      <c r="C10" s="54"/>
      <c r="D10" s="55">
        <f>AD105</f>
        <v>13.708786874901405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45.345345345345343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88.07378807378808</v>
      </c>
      <c r="P11" s="56" t="s">
        <v>89</v>
      </c>
      <c r="S11" s="120" t="s">
        <v>30</v>
      </c>
      <c r="T11" s="125">
        <v>4758</v>
      </c>
      <c r="U11" s="125">
        <v>4945</v>
      </c>
      <c r="V11" s="125">
        <v>5053</v>
      </c>
      <c r="W11" s="125">
        <v>5121</v>
      </c>
      <c r="X11" s="125">
        <v>5793</v>
      </c>
      <c r="Y11" s="125">
        <v>5628</v>
      </c>
      <c r="Z11" s="125">
        <v>5411</v>
      </c>
    </row>
    <row r="12" spans="1:32" ht="28.5" customHeight="1" x14ac:dyDescent="0.25">
      <c r="A12" s="52" t="s">
        <v>20</v>
      </c>
      <c r="B12" s="54"/>
      <c r="C12" s="54"/>
      <c r="D12" s="55">
        <f>AD108</f>
        <v>14.686859126045118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19.96996996996997</v>
      </c>
      <c r="P12" s="56" t="s">
        <v>89</v>
      </c>
      <c r="S12" s="120" t="s">
        <v>31</v>
      </c>
      <c r="T12" s="125">
        <v>829</v>
      </c>
      <c r="U12" s="125">
        <v>794</v>
      </c>
      <c r="V12" s="125">
        <v>801</v>
      </c>
      <c r="W12" s="125">
        <v>774</v>
      </c>
      <c r="X12" s="125">
        <v>827</v>
      </c>
      <c r="Y12" s="125">
        <v>863</v>
      </c>
      <c r="Z12" s="125">
        <v>927</v>
      </c>
    </row>
    <row r="13" spans="1:32" ht="15" customHeight="1" x14ac:dyDescent="0.25">
      <c r="A13" s="52" t="s">
        <v>21</v>
      </c>
      <c r="B13" s="54"/>
      <c r="C13" s="54"/>
      <c r="D13" s="55">
        <f>AD109</f>
        <v>15.586054582741756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43.1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20.224010096229687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37.545354156807065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358</v>
      </c>
      <c r="Z15" s="125">
        <v>348</v>
      </c>
      <c r="AB15" s="129">
        <f t="shared" ref="AB15:AB34" si="2">IF(Z15="np",0,Z15/$Z$34)</f>
        <v>5.4924242424242424E-2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64</v>
      </c>
      <c r="Z16" s="125">
        <v>64</v>
      </c>
      <c r="AB16" s="129">
        <f t="shared" si="2"/>
        <v>1.0101010101010102E-2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540</v>
      </c>
      <c r="Z17" s="125">
        <v>542</v>
      </c>
      <c r="AB17" s="129">
        <f t="shared" si="2"/>
        <v>8.5542929292929296E-2</v>
      </c>
    </row>
    <row r="18" spans="1:28" x14ac:dyDescent="0.25">
      <c r="A18" s="82" t="str">
        <f>$S$1&amp;" ("&amp;$T$2&amp;" to "&amp;$Z$2&amp;")"</f>
        <v>Adelaide Plains (2011-12 to 2017-18)</v>
      </c>
      <c r="B18" s="82"/>
      <c r="C18" s="82"/>
      <c r="D18" s="82"/>
      <c r="E18" s="82"/>
      <c r="F18" s="82"/>
      <c r="G18" s="82" t="str">
        <f>$S$1&amp;" ("&amp;$T$2&amp;" to "&amp;$Z$2&amp;")"</f>
        <v>Adelaide Plains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52</v>
      </c>
      <c r="Z18" s="125">
        <v>63</v>
      </c>
      <c r="AB18" s="129">
        <f t="shared" si="2"/>
        <v>9.943181818181818E-3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512</v>
      </c>
      <c r="Z19" s="125">
        <v>600</v>
      </c>
      <c r="AB19" s="129">
        <f t="shared" si="2"/>
        <v>9.4696969696969696E-2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305</v>
      </c>
      <c r="Z20" s="125">
        <v>331</v>
      </c>
      <c r="AB20" s="129">
        <f t="shared" si="2"/>
        <v>5.2241161616161616E-2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532</v>
      </c>
      <c r="Z21" s="125">
        <v>511</v>
      </c>
      <c r="AB21" s="129">
        <f t="shared" si="2"/>
        <v>8.0650252525252528E-2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255</v>
      </c>
      <c r="Z22" s="125">
        <v>228</v>
      </c>
      <c r="AB22" s="129">
        <f t="shared" si="2"/>
        <v>3.5984848484848488E-2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453</v>
      </c>
      <c r="Z23" s="125">
        <v>510</v>
      </c>
      <c r="AB23" s="129">
        <f t="shared" si="2"/>
        <v>8.049242424242424E-2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36</v>
      </c>
      <c r="Z24" s="125">
        <v>18</v>
      </c>
      <c r="AB24" s="129">
        <f t="shared" si="2"/>
        <v>2.840909090909091E-3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161</v>
      </c>
      <c r="Z25" s="125">
        <v>152</v>
      </c>
      <c r="AB25" s="129">
        <f t="shared" si="2"/>
        <v>2.3989898989898988E-2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71</v>
      </c>
      <c r="Z26" s="125">
        <v>86</v>
      </c>
      <c r="AB26" s="129">
        <f t="shared" si="2"/>
        <v>1.3573232323232324E-2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242</v>
      </c>
      <c r="Z27" s="125">
        <v>253</v>
      </c>
      <c r="AB27" s="129">
        <f t="shared" si="2"/>
        <v>3.9930555555555552E-2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741</v>
      </c>
      <c r="Z28" s="125">
        <v>530</v>
      </c>
      <c r="AB28" s="129">
        <f t="shared" si="2"/>
        <v>8.3648989898989903E-2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331</v>
      </c>
      <c r="Z29" s="125">
        <v>350</v>
      </c>
      <c r="AB29" s="129">
        <f t="shared" si="2"/>
        <v>5.5239898989898992E-2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334</v>
      </c>
      <c r="Z30" s="125">
        <v>336</v>
      </c>
      <c r="AB30" s="129">
        <f t="shared" si="2"/>
        <v>5.3030303030303032E-2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549</v>
      </c>
      <c r="Z31" s="125">
        <v>574</v>
      </c>
      <c r="AB31" s="129">
        <f t="shared" si="2"/>
        <v>9.0593434343434337E-2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74</v>
      </c>
      <c r="Z32" s="125">
        <v>78</v>
      </c>
      <c r="AB32" s="129">
        <f t="shared" si="2"/>
        <v>1.231060606060606E-2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187</v>
      </c>
      <c r="Z33" s="125">
        <v>209</v>
      </c>
      <c r="AB33" s="129">
        <f t="shared" si="2"/>
        <v>3.2986111111111112E-2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6491</v>
      </c>
      <c r="Z34" s="132">
        <v>6336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41</v>
      </c>
      <c r="Y45" s="125">
        <v>48</v>
      </c>
      <c r="Z45" s="125">
        <v>37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175</v>
      </c>
      <c r="Y46" s="125">
        <v>188</v>
      </c>
      <c r="Z46" s="125">
        <v>177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369</v>
      </c>
      <c r="Y47" s="125">
        <v>346</v>
      </c>
      <c r="Z47" s="125">
        <v>326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447</v>
      </c>
      <c r="Y48" s="125">
        <v>361</v>
      </c>
      <c r="Z48" s="125">
        <v>343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Adelaide Plains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377</v>
      </c>
      <c r="Y49" s="125">
        <v>367</v>
      </c>
      <c r="Z49" s="125">
        <v>299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302</v>
      </c>
      <c r="Y50" s="125">
        <v>358</v>
      </c>
      <c r="Z50" s="125">
        <v>313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338</v>
      </c>
      <c r="Y51" s="125">
        <v>342</v>
      </c>
      <c r="Z51" s="125">
        <v>311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402</v>
      </c>
      <c r="Y52" s="125">
        <v>418</v>
      </c>
      <c r="Z52" s="125">
        <v>395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351</v>
      </c>
      <c r="Y53" s="125">
        <v>400</v>
      </c>
      <c r="Z53" s="125">
        <v>475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340</v>
      </c>
      <c r="Y54" s="125">
        <v>366</v>
      </c>
      <c r="Z54" s="125">
        <v>357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188</v>
      </c>
      <c r="Y55" s="125">
        <v>217</v>
      </c>
      <c r="Z55" s="125">
        <v>250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106</v>
      </c>
      <c r="Y56" s="125">
        <v>103</v>
      </c>
      <c r="Z56" s="125">
        <v>119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28</v>
      </c>
      <c r="Y57" s="125">
        <v>45</v>
      </c>
      <c r="Z57" s="125">
        <v>52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7</v>
      </c>
      <c r="Y58" s="125">
        <v>13</v>
      </c>
      <c r="Z58" s="125">
        <v>14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11</v>
      </c>
      <c r="Y59" s="125">
        <v>6</v>
      </c>
      <c r="Z59" s="125">
        <v>13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3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3476</v>
      </c>
      <c r="Y61" s="125">
        <v>3582</v>
      </c>
      <c r="Z61" s="125">
        <v>3484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7</v>
      </c>
      <c r="Y63" s="125">
        <v>8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Adelaide Plains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64</v>
      </c>
      <c r="Y64" s="125">
        <v>65</v>
      </c>
      <c r="Z64" s="125">
        <v>50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185</v>
      </c>
      <c r="Y65" s="125">
        <v>189</v>
      </c>
      <c r="Z65" s="125">
        <v>193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317</v>
      </c>
      <c r="Y66" s="125">
        <v>254</v>
      </c>
      <c r="Z66" s="125">
        <v>255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458</v>
      </c>
      <c r="Y67" s="125">
        <v>264</v>
      </c>
      <c r="Z67" s="125">
        <v>220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329</v>
      </c>
      <c r="Y68" s="125">
        <v>291</v>
      </c>
      <c r="Z68" s="125">
        <v>253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251</v>
      </c>
      <c r="Y69" s="125">
        <v>259</v>
      </c>
      <c r="Z69" s="125">
        <v>254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317</v>
      </c>
      <c r="Y70" s="125">
        <v>304</v>
      </c>
      <c r="Z70" s="125">
        <v>302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362</v>
      </c>
      <c r="Y71" s="125">
        <v>377</v>
      </c>
      <c r="Z71" s="125">
        <v>360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368</v>
      </c>
      <c r="Y72" s="125">
        <v>366</v>
      </c>
      <c r="Z72" s="125">
        <v>347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243</v>
      </c>
      <c r="Y73" s="125">
        <v>272</v>
      </c>
      <c r="Z73" s="125">
        <v>301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161</v>
      </c>
      <c r="Y74" s="125">
        <v>162</v>
      </c>
      <c r="Z74" s="125">
        <v>164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63</v>
      </c>
      <c r="Y75" s="125">
        <v>68</v>
      </c>
      <c r="Z75" s="125">
        <v>78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14</v>
      </c>
      <c r="Y76" s="125">
        <v>22</v>
      </c>
      <c r="Z76" s="125">
        <v>33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8</v>
      </c>
      <c r="Y77" s="125">
        <v>6</v>
      </c>
      <c r="Z77" s="125">
        <v>12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0</v>
      </c>
      <c r="Y78" s="125">
        <v>5</v>
      </c>
      <c r="Z78" s="125">
        <v>6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3</v>
      </c>
      <c r="Z79" s="125">
        <v>6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3147</v>
      </c>
      <c r="Y80" s="125">
        <v>2909</v>
      </c>
      <c r="Z80" s="125">
        <v>2853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Adelaide Plains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217</v>
      </c>
      <c r="Y83" s="125">
        <v>218</v>
      </c>
      <c r="Z83" s="125">
        <v>245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177</v>
      </c>
      <c r="Y84" s="125">
        <v>135</v>
      </c>
      <c r="Z84" s="125">
        <v>124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6,339</v>
      </c>
      <c r="D85" s="96">
        <f t="shared" ref="D85:D90" si="4">AD4</f>
        <v>-2.3417038977045168E-2</v>
      </c>
      <c r="E85" s="97">
        <f t="shared" ref="E85:E90" si="5">AD4</f>
        <v>-2.3417038977045168E-2</v>
      </c>
      <c r="F85" s="96">
        <f t="shared" ref="F85:F90" si="6">AF4</f>
        <v>0.13480128893662724</v>
      </c>
      <c r="G85" s="97">
        <f t="shared" ref="G85:G90" si="7">AF4</f>
        <v>0.13480128893662724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490</v>
      </c>
      <c r="Y85" s="125">
        <v>504</v>
      </c>
      <c r="Z85" s="125">
        <v>540</v>
      </c>
    </row>
    <row r="86" spans="1:32" ht="15" customHeight="1" x14ac:dyDescent="0.25">
      <c r="A86" s="98" t="s">
        <v>4</v>
      </c>
      <c r="B86" s="95"/>
      <c r="C86" s="109" t="str">
        <f t="shared" si="3"/>
        <v>3,490</v>
      </c>
      <c r="D86" s="96">
        <f t="shared" si="4"/>
        <v>-2.5683975432719164E-2</v>
      </c>
      <c r="E86" s="97">
        <f t="shared" si="5"/>
        <v>-2.5683975432719164E-2</v>
      </c>
      <c r="F86" s="96">
        <f t="shared" si="6"/>
        <v>0.13903394255874679</v>
      </c>
      <c r="G86" s="97">
        <f t="shared" si="7"/>
        <v>0.13903394255874679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96</v>
      </c>
      <c r="Y86" s="125">
        <v>91</v>
      </c>
      <c r="Z86" s="125">
        <v>84</v>
      </c>
    </row>
    <row r="87" spans="1:32" ht="15" customHeight="1" x14ac:dyDescent="0.25">
      <c r="A87" s="98" t="s">
        <v>5</v>
      </c>
      <c r="B87" s="95"/>
      <c r="C87" s="109" t="str">
        <f t="shared" si="3"/>
        <v>2,853</v>
      </c>
      <c r="D87" s="96">
        <f t="shared" si="4"/>
        <v>-1.9250601581299431E-2</v>
      </c>
      <c r="E87" s="97">
        <f t="shared" si="5"/>
        <v>-1.9250601581299431E-2</v>
      </c>
      <c r="F87" s="96">
        <f t="shared" si="6"/>
        <v>0.12945368171021387</v>
      </c>
      <c r="G87" s="97">
        <f t="shared" si="7"/>
        <v>0.12945368171021387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106</v>
      </c>
      <c r="Y87" s="125">
        <v>103</v>
      </c>
      <c r="Z87" s="125">
        <v>89</v>
      </c>
    </row>
    <row r="88" spans="1:32" ht="15" customHeight="1" x14ac:dyDescent="0.25">
      <c r="A88" s="95" t="s">
        <v>6</v>
      </c>
      <c r="B88" s="95"/>
      <c r="C88" s="109" t="str">
        <f t="shared" si="3"/>
        <v>4,662</v>
      </c>
      <c r="D88" s="96">
        <f t="shared" si="4"/>
        <v>-4.6235679214402636E-2</v>
      </c>
      <c r="E88" s="97">
        <f t="shared" si="5"/>
        <v>-4.6235679214402636E-2</v>
      </c>
      <c r="F88" s="96">
        <f t="shared" si="6"/>
        <v>0.12418615866891725</v>
      </c>
      <c r="G88" s="97">
        <f t="shared" si="7"/>
        <v>0.12418615866891725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107</v>
      </c>
      <c r="Y88" s="125">
        <v>96</v>
      </c>
      <c r="Z88" s="125">
        <v>105</v>
      </c>
    </row>
    <row r="89" spans="1:32" ht="15" customHeight="1" x14ac:dyDescent="0.25">
      <c r="A89" s="95" t="s">
        <v>104</v>
      </c>
      <c r="B89" s="95"/>
      <c r="C89" s="146" t="str">
        <f t="shared" si="3"/>
        <v>$46,675</v>
      </c>
      <c r="D89" s="96">
        <f t="shared" si="4"/>
        <v>7.0012150111185001E-2</v>
      </c>
      <c r="E89" s="97">
        <f t="shared" si="5"/>
        <v>7.0012150111185001E-2</v>
      </c>
      <c r="F89" s="96">
        <f t="shared" si="6"/>
        <v>0.18058453794690843</v>
      </c>
      <c r="G89" s="97">
        <f t="shared" si="7"/>
        <v>0.18058453794690843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372</v>
      </c>
      <c r="Y89" s="125">
        <v>397</v>
      </c>
      <c r="Z89" s="125">
        <v>442</v>
      </c>
    </row>
    <row r="90" spans="1:32" ht="15" customHeight="1" x14ac:dyDescent="0.25">
      <c r="A90" s="95" t="s">
        <v>7</v>
      </c>
      <c r="B90" s="95"/>
      <c r="C90" s="109" t="str">
        <f t="shared" si="3"/>
        <v>$249.5 mil</v>
      </c>
      <c r="D90" s="96">
        <f t="shared" si="4"/>
        <v>1.6092559193452649E-2</v>
      </c>
      <c r="E90" s="97">
        <f t="shared" si="5"/>
        <v>1.6092559193452649E-2</v>
      </c>
      <c r="F90" s="96">
        <f t="shared" si="6"/>
        <v>0.35595339443347274</v>
      </c>
      <c r="G90" s="97">
        <f t="shared" si="7"/>
        <v>0.35595339443347274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421</v>
      </c>
      <c r="Y90" s="125">
        <v>423</v>
      </c>
      <c r="Z90" s="125">
        <v>450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2589</v>
      </c>
      <c r="Y91" s="125">
        <v>2698</v>
      </c>
      <c r="Z91" s="125">
        <v>2551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161</v>
      </c>
      <c r="Y93" s="125">
        <v>164</v>
      </c>
      <c r="Z93" s="125">
        <v>185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317</v>
      </c>
      <c r="Y94" s="125">
        <v>275</v>
      </c>
      <c r="Z94" s="125">
        <v>266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104</v>
      </c>
      <c r="Y95" s="125">
        <v>94</v>
      </c>
      <c r="Z95" s="125">
        <v>97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372</v>
      </c>
      <c r="Y96" s="125">
        <v>357</v>
      </c>
      <c r="Z96" s="125">
        <v>371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405</v>
      </c>
      <c r="Y97" s="125">
        <v>417</v>
      </c>
      <c r="Z97" s="125">
        <v>407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238</v>
      </c>
      <c r="Y98" s="125">
        <v>225</v>
      </c>
      <c r="Z98" s="125">
        <v>243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33</v>
      </c>
      <c r="Y99" s="125">
        <v>28</v>
      </c>
      <c r="Z99" s="125">
        <v>30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226</v>
      </c>
      <c r="Y100" s="125">
        <v>221</v>
      </c>
      <c r="Z100" s="125">
        <v>236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2269</v>
      </c>
      <c r="Y101" s="125">
        <v>2190</v>
      </c>
      <c r="Z101" s="125">
        <v>2111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4983</v>
      </c>
      <c r="Y104" s="125">
        <v>4955</v>
      </c>
      <c r="Z104" s="125">
        <v>4716</v>
      </c>
      <c r="AB104" s="122" t="str">
        <f>TEXT(Z104,"###,###")</f>
        <v>4,716</v>
      </c>
      <c r="AD104" s="143">
        <f>Z104/($Z$4)*100</f>
        <v>74.396592522479892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884</v>
      </c>
      <c r="Y105" s="125">
        <v>866</v>
      </c>
      <c r="Z105" s="125">
        <v>869</v>
      </c>
      <c r="AB105" s="122" t="str">
        <f>TEXT(Z105,"###,###")</f>
        <v>869</v>
      </c>
      <c r="AD105" s="143">
        <f>Z105/($Z$4)*100</f>
        <v>13.708786874901405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5867</v>
      </c>
      <c r="Y106" s="132">
        <v>5821</v>
      </c>
      <c r="Z106" s="132">
        <v>5585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847</v>
      </c>
      <c r="Y108" s="125">
        <v>875</v>
      </c>
      <c r="Z108" s="125">
        <v>931</v>
      </c>
      <c r="AB108" s="122" t="str">
        <f>TEXT(Z108,"###,###")</f>
        <v>931</v>
      </c>
      <c r="AD108" s="143">
        <f>Z108/($Z$4)*100</f>
        <v>14.686859126045118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980</v>
      </c>
      <c r="Y109" s="125">
        <v>966</v>
      </c>
      <c r="Z109" s="125">
        <v>988</v>
      </c>
      <c r="AB109" s="122" t="str">
        <f>TEXT(Z109,"###,###")</f>
        <v>988</v>
      </c>
      <c r="AD109" s="143">
        <f>Z109/($Z$4)*100</f>
        <v>15.586054582741756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1448</v>
      </c>
      <c r="Y110" s="125">
        <v>1312</v>
      </c>
      <c r="Z110" s="125">
        <v>1282</v>
      </c>
      <c r="AB110" s="122" t="str">
        <f>TEXT(Z110,"###,###")</f>
        <v>1,282</v>
      </c>
      <c r="AD110" s="143">
        <f>Z110/($Z$4)*100</f>
        <v>20.224010096229687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2594</v>
      </c>
      <c r="Y111" s="125">
        <v>2668</v>
      </c>
      <c r="Z111" s="125">
        <v>2380</v>
      </c>
      <c r="AB111" s="122" t="str">
        <f>TEXT(Z111,"###,###")</f>
        <v>2,380</v>
      </c>
      <c r="AD111" s="143">
        <f>Z111/($Z$4)*100</f>
        <v>37.545354156807065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6620</v>
      </c>
      <c r="Y112" s="125">
        <v>6491</v>
      </c>
      <c r="Z112" s="125">
        <v>6335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43.49</v>
      </c>
      <c r="U118" s="144">
        <v>44.58</v>
      </c>
      <c r="V118" s="144">
        <v>43.8</v>
      </c>
      <c r="W118" s="144">
        <v>39.99</v>
      </c>
      <c r="X118" s="144">
        <v>43.94</v>
      </c>
      <c r="Y118" s="144">
        <v>41.78</v>
      </c>
      <c r="Z118" s="144">
        <v>43.06</v>
      </c>
      <c r="AB118" s="122" t="str">
        <f>TEXT(Z118,"##.0")</f>
        <v>43.1</v>
      </c>
    </row>
    <row r="120" spans="19:32" x14ac:dyDescent="0.25">
      <c r="S120" s="115" t="s">
        <v>106</v>
      </c>
      <c r="T120" s="125">
        <v>3315</v>
      </c>
      <c r="U120" s="125">
        <v>3410</v>
      </c>
      <c r="V120" s="125">
        <v>3514</v>
      </c>
      <c r="W120" s="125">
        <v>3550</v>
      </c>
      <c r="X120" s="125">
        <v>4029</v>
      </c>
      <c r="Y120" s="125">
        <v>4025</v>
      </c>
      <c r="Z120" s="125">
        <v>3738</v>
      </c>
      <c r="AB120" s="122" t="str">
        <f>TEXT(Z120,"###,###")</f>
        <v>3,738</v>
      </c>
    </row>
    <row r="121" spans="19:32" x14ac:dyDescent="0.25">
      <c r="S121" s="115" t="s">
        <v>107</v>
      </c>
      <c r="T121" s="125">
        <v>489</v>
      </c>
      <c r="U121" s="125">
        <v>469</v>
      </c>
      <c r="V121" s="125">
        <v>479</v>
      </c>
      <c r="W121" s="125">
        <v>452</v>
      </c>
      <c r="X121" s="125">
        <v>486</v>
      </c>
      <c r="Y121" s="125">
        <v>515</v>
      </c>
      <c r="Z121" s="125">
        <v>563</v>
      </c>
      <c r="AB121" s="122" t="str">
        <f>TEXT(Z121,"###,###")</f>
        <v>563</v>
      </c>
    </row>
    <row r="122" spans="19:32" x14ac:dyDescent="0.25">
      <c r="S122" s="115" t="s">
        <v>108</v>
      </c>
      <c r="T122" s="125">
        <v>338</v>
      </c>
      <c r="U122" s="125">
        <v>331</v>
      </c>
      <c r="V122" s="125">
        <v>325</v>
      </c>
      <c r="W122" s="125">
        <v>316</v>
      </c>
      <c r="X122" s="125">
        <v>346</v>
      </c>
      <c r="Y122" s="125">
        <v>348</v>
      </c>
      <c r="Z122" s="125">
        <v>368</v>
      </c>
      <c r="AB122" s="122" t="str">
        <f>TEXT(Z122,"###,###")</f>
        <v>368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3653</v>
      </c>
      <c r="U124" s="125">
        <v>3741</v>
      </c>
      <c r="V124" s="125">
        <v>3839</v>
      </c>
      <c r="W124" s="125">
        <v>3866</v>
      </c>
      <c r="X124" s="125">
        <v>4375</v>
      </c>
      <c r="Y124" s="125">
        <v>4373</v>
      </c>
      <c r="Z124" s="125">
        <v>4106</v>
      </c>
      <c r="AB124" s="122" t="str">
        <f>TEXT(Z124,"###,###")</f>
        <v>4,106</v>
      </c>
      <c r="AD124" s="139">
        <f>Z124/$Z$7*100</f>
        <v>88.07378807378808</v>
      </c>
    </row>
    <row r="125" spans="19:32" x14ac:dyDescent="0.25">
      <c r="S125" s="115" t="s">
        <v>110</v>
      </c>
      <c r="T125" s="125">
        <v>827</v>
      </c>
      <c r="U125" s="125">
        <v>800</v>
      </c>
      <c r="V125" s="125">
        <v>804</v>
      </c>
      <c r="W125" s="125">
        <v>768</v>
      </c>
      <c r="X125" s="125">
        <v>832</v>
      </c>
      <c r="Y125" s="125">
        <v>863</v>
      </c>
      <c r="Z125" s="125">
        <v>931</v>
      </c>
      <c r="AB125" s="122" t="str">
        <f>TEXT(Z125,"###,###")</f>
        <v>931</v>
      </c>
      <c r="AD125" s="139">
        <f>Z125/$Z$7*100</f>
        <v>19.96996996996997</v>
      </c>
    </row>
    <row r="127" spans="19:32" x14ac:dyDescent="0.25">
      <c r="S127" s="115" t="s">
        <v>111</v>
      </c>
      <c r="T127" s="125">
        <v>2281</v>
      </c>
      <c r="U127" s="125">
        <v>2310</v>
      </c>
      <c r="V127" s="125">
        <v>2362</v>
      </c>
      <c r="W127" s="125">
        <v>2362</v>
      </c>
      <c r="X127" s="125">
        <v>2589</v>
      </c>
      <c r="Y127" s="125">
        <v>2698</v>
      </c>
      <c r="Z127" s="125">
        <v>2550</v>
      </c>
      <c r="AB127" s="122" t="str">
        <f>TEXT(Z127,"###,###")</f>
        <v>2,550</v>
      </c>
      <c r="AD127" s="139">
        <f>Z127/$Z$7*100</f>
        <v>54.697554697554693</v>
      </c>
    </row>
    <row r="128" spans="19:32" x14ac:dyDescent="0.25">
      <c r="S128" s="115" t="s">
        <v>112</v>
      </c>
      <c r="T128" s="125">
        <v>1869</v>
      </c>
      <c r="U128" s="125">
        <v>1896</v>
      </c>
      <c r="V128" s="125">
        <v>1955</v>
      </c>
      <c r="W128" s="125">
        <v>1961</v>
      </c>
      <c r="X128" s="125">
        <v>2268</v>
      </c>
      <c r="Y128" s="125">
        <v>2190</v>
      </c>
      <c r="Z128" s="125">
        <v>2114</v>
      </c>
      <c r="AB128" s="122" t="str">
        <f>TEXT(Z128,"###,###")</f>
        <v>2,114</v>
      </c>
      <c r="AD128" s="139">
        <f>Z128/$Z$7*100</f>
        <v>45.345345345345343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85" id="{E1F4CB49-602E-40D6-96B2-B6E5A1B8869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688" id="{4B37554E-DE97-4D5C-8F61-F78C44D0034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691" id="{A755583A-52C7-4BA3-B070-FF062CF7B64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694" id="{A1D4DCAC-A034-4FF6-9234-2D5ACA000E4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F3442-81E5-4EDE-AC15-39A7B84FAD7C}">
  <sheetPr codeName="Sheet103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Naracoorte and Lucindale</v>
      </c>
      <c r="T1" s="113"/>
      <c r="U1" s="113"/>
      <c r="V1" s="113"/>
      <c r="W1" s="113"/>
      <c r="X1" s="113"/>
      <c r="Y1" s="114" t="str">
        <f>Y3</f>
        <v>10.39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156</v>
      </c>
      <c r="Y3" s="118" t="s">
        <v>239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10.39 Naracoorte and Lucindale,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6503</v>
      </c>
      <c r="U4" s="121">
        <v>6772</v>
      </c>
      <c r="V4" s="121">
        <v>6914</v>
      </c>
      <c r="W4" s="121">
        <v>6997</v>
      </c>
      <c r="X4" s="121">
        <v>6997</v>
      </c>
      <c r="Y4" s="121">
        <v>7560</v>
      </c>
      <c r="Z4" s="121">
        <v>8827</v>
      </c>
      <c r="AB4" s="122" t="str">
        <f>TEXT(Z4,"###,###")</f>
        <v>8,827</v>
      </c>
      <c r="AD4" s="123">
        <f>Z4/Y4-1</f>
        <v>0.16759259259259252</v>
      </c>
      <c r="AF4" s="123">
        <f t="shared" ref="AF4:AF9" si="0">Z4/T4-1</f>
        <v>0.35737351991388588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3661</v>
      </c>
      <c r="U5" s="121">
        <v>3885</v>
      </c>
      <c r="V5" s="121">
        <v>3790</v>
      </c>
      <c r="W5" s="121">
        <v>3864</v>
      </c>
      <c r="X5" s="121">
        <v>3928</v>
      </c>
      <c r="Y5" s="121">
        <v>4170</v>
      </c>
      <c r="Z5" s="121">
        <v>4884</v>
      </c>
      <c r="AB5" s="122" t="str">
        <f>TEXT(Z5,"###,###")</f>
        <v>4,884</v>
      </c>
      <c r="AD5" s="123">
        <f t="shared" ref="AD5:AD9" si="1">Z5/Y5-1</f>
        <v>0.17122302158273373</v>
      </c>
      <c r="AF5" s="123">
        <f t="shared" si="0"/>
        <v>0.33406173176727672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2841</v>
      </c>
      <c r="U6" s="121">
        <v>2889</v>
      </c>
      <c r="V6" s="121">
        <v>3125</v>
      </c>
      <c r="W6" s="121">
        <v>3133</v>
      </c>
      <c r="X6" s="121">
        <v>3065</v>
      </c>
      <c r="Y6" s="121">
        <v>3390</v>
      </c>
      <c r="Z6" s="121">
        <v>3944</v>
      </c>
      <c r="AB6" s="122" t="str">
        <f>TEXT(Z6,"###,###")</f>
        <v>3,944</v>
      </c>
      <c r="AD6" s="123">
        <f t="shared" si="1"/>
        <v>0.1634218289085545</v>
      </c>
      <c r="AF6" s="123">
        <f t="shared" si="0"/>
        <v>0.38824357620556138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4190</v>
      </c>
      <c r="U7" s="121">
        <v>4392</v>
      </c>
      <c r="V7" s="121">
        <v>4434</v>
      </c>
      <c r="W7" s="121">
        <v>4553</v>
      </c>
      <c r="X7" s="121">
        <v>4475</v>
      </c>
      <c r="Y7" s="121">
        <v>4775</v>
      </c>
      <c r="Z7" s="121">
        <v>5451</v>
      </c>
      <c r="AB7" s="122" t="str">
        <f>TEXT(Z7,"###,###")</f>
        <v>5,451</v>
      </c>
      <c r="AD7" s="123">
        <f t="shared" si="1"/>
        <v>0.14157068062827216</v>
      </c>
      <c r="AF7" s="123">
        <f t="shared" si="0"/>
        <v>0.30095465393794751</v>
      </c>
    </row>
    <row r="8" spans="1:32" ht="17.25" customHeight="1" x14ac:dyDescent="0.25">
      <c r="A8" s="44" t="s">
        <v>13</v>
      </c>
      <c r="B8" s="45"/>
      <c r="C8" s="46"/>
      <c r="D8" s="47" t="str">
        <f>AB4</f>
        <v>8,827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5,451</v>
      </c>
      <c r="P8" s="48"/>
      <c r="S8" s="120" t="s">
        <v>88</v>
      </c>
      <c r="T8" s="121">
        <v>25085</v>
      </c>
      <c r="U8" s="121">
        <v>24973.94</v>
      </c>
      <c r="V8" s="121">
        <v>26700.54</v>
      </c>
      <c r="W8" s="121">
        <v>28835</v>
      </c>
      <c r="X8" s="121">
        <v>27553.53</v>
      </c>
      <c r="Y8" s="121">
        <v>26707</v>
      </c>
      <c r="Z8" s="121">
        <v>29683.26</v>
      </c>
      <c r="AB8" s="122" t="str">
        <f>TEXT(Z8,"$###,###")</f>
        <v>$29,683</v>
      </c>
      <c r="AD8" s="123">
        <f t="shared" si="1"/>
        <v>0.11144119519227158</v>
      </c>
      <c r="AF8" s="123">
        <f t="shared" si="0"/>
        <v>0.18330715567071953</v>
      </c>
    </row>
    <row r="9" spans="1:32" x14ac:dyDescent="0.25">
      <c r="A9" s="52" t="s">
        <v>15</v>
      </c>
      <c r="B9" s="53"/>
      <c r="C9" s="54"/>
      <c r="D9" s="55">
        <f>AD104</f>
        <v>67.259544579132211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55.18253531462117</v>
      </c>
      <c r="P9" s="56" t="s">
        <v>89</v>
      </c>
      <c r="S9" s="120" t="s">
        <v>7</v>
      </c>
      <c r="T9" s="121">
        <v>152772226</v>
      </c>
      <c r="U9" s="121">
        <v>157475101</v>
      </c>
      <c r="V9" s="121">
        <v>172598838</v>
      </c>
      <c r="W9" s="121">
        <v>186754832</v>
      </c>
      <c r="X9" s="121">
        <v>183444281</v>
      </c>
      <c r="Y9" s="121">
        <v>206684780</v>
      </c>
      <c r="Z9" s="121">
        <v>248508322</v>
      </c>
      <c r="AB9" s="122" t="str">
        <f>TEXT(Z9/1000000,"$#,###.0")&amp;" mil"</f>
        <v>$248.5 mil</v>
      </c>
      <c r="AD9" s="123">
        <f t="shared" si="1"/>
        <v>0.20235424204917263</v>
      </c>
      <c r="AF9" s="123">
        <f t="shared" si="0"/>
        <v>0.62665903683304314</v>
      </c>
    </row>
    <row r="10" spans="1:32" x14ac:dyDescent="0.25">
      <c r="A10" s="52" t="s">
        <v>18</v>
      </c>
      <c r="B10" s="53"/>
      <c r="C10" s="54"/>
      <c r="D10" s="55">
        <f>AD105</f>
        <v>10.207318454741134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44.835809943129703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84.241423592001468</v>
      </c>
      <c r="P11" s="56" t="s">
        <v>89</v>
      </c>
      <c r="S11" s="120" t="s">
        <v>30</v>
      </c>
      <c r="T11" s="125">
        <v>5477</v>
      </c>
      <c r="U11" s="125">
        <v>5726</v>
      </c>
      <c r="V11" s="125">
        <v>5858</v>
      </c>
      <c r="W11" s="125">
        <v>5876</v>
      </c>
      <c r="X11" s="125">
        <v>5883</v>
      </c>
      <c r="Y11" s="125">
        <v>6354</v>
      </c>
      <c r="Z11" s="125">
        <v>7287</v>
      </c>
    </row>
    <row r="12" spans="1:32" ht="28.5" customHeight="1" x14ac:dyDescent="0.25">
      <c r="A12" s="52" t="s">
        <v>20</v>
      </c>
      <c r="B12" s="54"/>
      <c r="C12" s="54"/>
      <c r="D12" s="55">
        <f>AD108</f>
        <v>20.437294664098786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28.215006420840211</v>
      </c>
      <c r="P12" s="56" t="s">
        <v>89</v>
      </c>
      <c r="S12" s="120" t="s">
        <v>31</v>
      </c>
      <c r="T12" s="125">
        <v>1027</v>
      </c>
      <c r="U12" s="125">
        <v>1047</v>
      </c>
      <c r="V12" s="125">
        <v>1055</v>
      </c>
      <c r="W12" s="125">
        <v>1127</v>
      </c>
      <c r="X12" s="125">
        <v>1110</v>
      </c>
      <c r="Y12" s="125">
        <v>1206</v>
      </c>
      <c r="Z12" s="125">
        <v>1534</v>
      </c>
    </row>
    <row r="13" spans="1:32" ht="15" customHeight="1" x14ac:dyDescent="0.25">
      <c r="A13" s="52" t="s">
        <v>21</v>
      </c>
      <c r="B13" s="54"/>
      <c r="C13" s="54"/>
      <c r="D13" s="55">
        <f>AD109</f>
        <v>19.655602129828935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42.8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16.653449643140362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20.856463124504362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1786</v>
      </c>
      <c r="Z15" s="125">
        <v>2058</v>
      </c>
      <c r="AB15" s="129">
        <f t="shared" ref="AB15:AB34" si="2">IF(Z15="np",0,Z15/$Z$34)</f>
        <v>0.23320113314447591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25</v>
      </c>
      <c r="Z16" s="125">
        <v>24</v>
      </c>
      <c r="AB16" s="129">
        <f t="shared" si="2"/>
        <v>2.7195467422096316E-3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630</v>
      </c>
      <c r="Z17" s="125">
        <v>848</v>
      </c>
      <c r="AB17" s="129">
        <f t="shared" si="2"/>
        <v>9.6090651558073656E-2</v>
      </c>
    </row>
    <row r="18" spans="1:28" x14ac:dyDescent="0.25">
      <c r="A18" s="82" t="str">
        <f>$S$1&amp;" ("&amp;$T$2&amp;" to "&amp;$Z$2&amp;")"</f>
        <v>Naracoorte and Lucindale (2011-12 to 2017-18)</v>
      </c>
      <c r="B18" s="82"/>
      <c r="C18" s="82"/>
      <c r="D18" s="82"/>
      <c r="E18" s="82"/>
      <c r="F18" s="82"/>
      <c r="G18" s="82" t="str">
        <f>$S$1&amp;" ("&amp;$T$2&amp;" to "&amp;$Z$2&amp;")"</f>
        <v>Naracoorte and Lucindale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53</v>
      </c>
      <c r="Z18" s="125">
        <v>49</v>
      </c>
      <c r="AB18" s="129">
        <f t="shared" si="2"/>
        <v>5.5524079320113315E-3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208</v>
      </c>
      <c r="Z19" s="125">
        <v>261</v>
      </c>
      <c r="AB19" s="129">
        <f t="shared" si="2"/>
        <v>2.9575070821529745E-2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192</v>
      </c>
      <c r="Z20" s="125">
        <v>246</v>
      </c>
      <c r="AB20" s="129">
        <f t="shared" si="2"/>
        <v>2.7875354107648725E-2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537</v>
      </c>
      <c r="Z21" s="125">
        <v>594</v>
      </c>
      <c r="AB21" s="129">
        <f t="shared" si="2"/>
        <v>6.7308781869688389E-2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421</v>
      </c>
      <c r="Z22" s="125">
        <v>454</v>
      </c>
      <c r="AB22" s="129">
        <f t="shared" si="2"/>
        <v>5.1444759206798869E-2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238</v>
      </c>
      <c r="Z23" s="125">
        <v>281</v>
      </c>
      <c r="AB23" s="129">
        <f t="shared" si="2"/>
        <v>3.1841359773371103E-2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15</v>
      </c>
      <c r="Z24" s="125">
        <v>26</v>
      </c>
      <c r="AB24" s="129">
        <f t="shared" si="2"/>
        <v>2.9461756373937676E-3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125</v>
      </c>
      <c r="Z25" s="125">
        <v>135</v>
      </c>
      <c r="AB25" s="129">
        <f t="shared" si="2"/>
        <v>1.5297450424929179E-2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109</v>
      </c>
      <c r="Z26" s="125">
        <v>102</v>
      </c>
      <c r="AB26" s="129">
        <f t="shared" si="2"/>
        <v>1.1558073654390934E-2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194</v>
      </c>
      <c r="Z27" s="125">
        <v>283</v>
      </c>
      <c r="AB27" s="129">
        <f t="shared" si="2"/>
        <v>3.2067988668555238E-2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507</v>
      </c>
      <c r="Z28" s="125">
        <v>619</v>
      </c>
      <c r="AB28" s="129">
        <f t="shared" si="2"/>
        <v>7.0141643059490083E-2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217</v>
      </c>
      <c r="Z29" s="125">
        <v>261</v>
      </c>
      <c r="AB29" s="129">
        <f t="shared" si="2"/>
        <v>2.9575070821529745E-2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334</v>
      </c>
      <c r="Z30" s="125">
        <v>386</v>
      </c>
      <c r="AB30" s="129">
        <f t="shared" si="2"/>
        <v>4.3739376770538241E-2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493</v>
      </c>
      <c r="Z31" s="125">
        <v>595</v>
      </c>
      <c r="AB31" s="129">
        <f t="shared" si="2"/>
        <v>6.7422096317280453E-2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46</v>
      </c>
      <c r="Z32" s="125">
        <v>54</v>
      </c>
      <c r="AB32" s="129">
        <f t="shared" si="2"/>
        <v>6.1189801699716717E-3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151</v>
      </c>
      <c r="Z33" s="125">
        <v>207</v>
      </c>
      <c r="AB33" s="129">
        <f t="shared" si="2"/>
        <v>2.3456090651558074E-2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7560</v>
      </c>
      <c r="Z34" s="132">
        <v>8825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12</v>
      </c>
      <c r="Y44" s="125">
        <v>12</v>
      </c>
      <c r="Z44" s="125">
        <v>11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116</v>
      </c>
      <c r="Y45" s="125">
        <v>116</v>
      </c>
      <c r="Z45" s="125">
        <v>113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265</v>
      </c>
      <c r="Y46" s="125">
        <v>289</v>
      </c>
      <c r="Z46" s="125">
        <v>353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394</v>
      </c>
      <c r="Y47" s="125">
        <v>393</v>
      </c>
      <c r="Z47" s="125">
        <v>419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496</v>
      </c>
      <c r="Y48" s="125">
        <v>539</v>
      </c>
      <c r="Z48" s="125">
        <v>560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Naracoorte and Lucindale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442</v>
      </c>
      <c r="Y49" s="125">
        <v>430</v>
      </c>
      <c r="Z49" s="125">
        <v>412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391</v>
      </c>
      <c r="Y50" s="125">
        <v>393</v>
      </c>
      <c r="Z50" s="125">
        <v>421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344</v>
      </c>
      <c r="Y51" s="125">
        <v>348</v>
      </c>
      <c r="Z51" s="125">
        <v>381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369</v>
      </c>
      <c r="Y52" s="125">
        <v>408</v>
      </c>
      <c r="Z52" s="125">
        <v>373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313</v>
      </c>
      <c r="Y53" s="125">
        <v>325</v>
      </c>
      <c r="Z53" s="125">
        <v>369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295</v>
      </c>
      <c r="Y54" s="125">
        <v>346</v>
      </c>
      <c r="Z54" s="125">
        <v>431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224</v>
      </c>
      <c r="Y55" s="125">
        <v>278</v>
      </c>
      <c r="Z55" s="125">
        <v>345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154</v>
      </c>
      <c r="Y56" s="125">
        <v>138</v>
      </c>
      <c r="Z56" s="125">
        <v>199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59</v>
      </c>
      <c r="Y57" s="125">
        <v>89</v>
      </c>
      <c r="Z57" s="125">
        <v>117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24</v>
      </c>
      <c r="Y58" s="125">
        <v>41</v>
      </c>
      <c r="Z58" s="125">
        <v>58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17</v>
      </c>
      <c r="Y59" s="125">
        <v>15</v>
      </c>
      <c r="Z59" s="125">
        <v>21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12</v>
      </c>
      <c r="Y60" s="125">
        <v>10</v>
      </c>
      <c r="Z60" s="125">
        <v>9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3926</v>
      </c>
      <c r="Y61" s="125">
        <v>4170</v>
      </c>
      <c r="Z61" s="125">
        <v>4882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22</v>
      </c>
      <c r="Y63" s="125">
        <v>17</v>
      </c>
      <c r="Z63" s="125">
        <v>18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Naracoorte and Lucindale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84</v>
      </c>
      <c r="Y64" s="125">
        <v>95</v>
      </c>
      <c r="Z64" s="125">
        <v>117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214</v>
      </c>
      <c r="Y65" s="125">
        <v>262</v>
      </c>
      <c r="Z65" s="125">
        <v>288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301</v>
      </c>
      <c r="Y66" s="125">
        <v>301</v>
      </c>
      <c r="Z66" s="125">
        <v>331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355</v>
      </c>
      <c r="Y67" s="125">
        <v>384</v>
      </c>
      <c r="Z67" s="125">
        <v>406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302</v>
      </c>
      <c r="Y68" s="125">
        <v>331</v>
      </c>
      <c r="Z68" s="125">
        <v>354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286</v>
      </c>
      <c r="Y69" s="125">
        <v>370</v>
      </c>
      <c r="Z69" s="125">
        <v>401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268</v>
      </c>
      <c r="Y70" s="125">
        <v>295</v>
      </c>
      <c r="Z70" s="125">
        <v>339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298</v>
      </c>
      <c r="Y71" s="125">
        <v>358</v>
      </c>
      <c r="Z71" s="125">
        <v>381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271</v>
      </c>
      <c r="Y72" s="125">
        <v>272</v>
      </c>
      <c r="Z72" s="125">
        <v>296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258</v>
      </c>
      <c r="Y73" s="125">
        <v>281</v>
      </c>
      <c r="Z73" s="125">
        <v>385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204</v>
      </c>
      <c r="Y74" s="125">
        <v>212</v>
      </c>
      <c r="Z74" s="125">
        <v>223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97</v>
      </c>
      <c r="Y75" s="125">
        <v>109</v>
      </c>
      <c r="Z75" s="125">
        <v>160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49</v>
      </c>
      <c r="Y76" s="125">
        <v>48</v>
      </c>
      <c r="Z76" s="125">
        <v>65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27</v>
      </c>
      <c r="Y77" s="125">
        <v>27</v>
      </c>
      <c r="Z77" s="125">
        <v>35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11</v>
      </c>
      <c r="Y78" s="125">
        <v>18</v>
      </c>
      <c r="Z78" s="125">
        <v>17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10</v>
      </c>
      <c r="Y79" s="125">
        <v>10</v>
      </c>
      <c r="Z79" s="125">
        <v>15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3065</v>
      </c>
      <c r="Y80" s="125">
        <v>3390</v>
      </c>
      <c r="Z80" s="125">
        <v>3945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Naracoorte and Lucindale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218</v>
      </c>
      <c r="Y83" s="125">
        <v>260</v>
      </c>
      <c r="Z83" s="125">
        <v>314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120</v>
      </c>
      <c r="Y84" s="125">
        <v>137</v>
      </c>
      <c r="Z84" s="125">
        <v>136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8,827</v>
      </c>
      <c r="D85" s="96">
        <f t="shared" ref="D85:D90" si="4">AD4</f>
        <v>0.16759259259259252</v>
      </c>
      <c r="E85" s="97">
        <f t="shared" ref="E85:E90" si="5">AD4</f>
        <v>0.16759259259259252</v>
      </c>
      <c r="F85" s="96">
        <f t="shared" ref="F85:F90" si="6">AF4</f>
        <v>0.35737351991388588</v>
      </c>
      <c r="G85" s="97">
        <f t="shared" ref="G85:G90" si="7">AF4</f>
        <v>0.35737351991388588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380</v>
      </c>
      <c r="Y85" s="125">
        <v>413</v>
      </c>
      <c r="Z85" s="125">
        <v>435</v>
      </c>
    </row>
    <row r="86" spans="1:32" ht="15" customHeight="1" x14ac:dyDescent="0.25">
      <c r="A86" s="98" t="s">
        <v>4</v>
      </c>
      <c r="B86" s="95"/>
      <c r="C86" s="109" t="str">
        <f t="shared" si="3"/>
        <v>4,884</v>
      </c>
      <c r="D86" s="96">
        <f t="shared" si="4"/>
        <v>0.17122302158273373</v>
      </c>
      <c r="E86" s="97">
        <f t="shared" si="5"/>
        <v>0.17122302158273373</v>
      </c>
      <c r="F86" s="96">
        <f t="shared" si="6"/>
        <v>0.33406173176727672</v>
      </c>
      <c r="G86" s="97">
        <f t="shared" si="7"/>
        <v>0.33406173176727672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52</v>
      </c>
      <c r="Y86" s="125">
        <v>54</v>
      </c>
      <c r="Z86" s="125">
        <v>70</v>
      </c>
    </row>
    <row r="87" spans="1:32" ht="15" customHeight="1" x14ac:dyDescent="0.25">
      <c r="A87" s="98" t="s">
        <v>5</v>
      </c>
      <c r="B87" s="95"/>
      <c r="C87" s="109" t="str">
        <f t="shared" si="3"/>
        <v>3,944</v>
      </c>
      <c r="D87" s="96">
        <f t="shared" si="4"/>
        <v>0.1634218289085545</v>
      </c>
      <c r="E87" s="97">
        <f t="shared" si="5"/>
        <v>0.1634218289085545</v>
      </c>
      <c r="F87" s="96">
        <f t="shared" si="6"/>
        <v>0.38824357620556138</v>
      </c>
      <c r="G87" s="97">
        <f t="shared" si="7"/>
        <v>0.38824357620556138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43</v>
      </c>
      <c r="Y87" s="125">
        <v>43</v>
      </c>
      <c r="Z87" s="125">
        <v>51</v>
      </c>
    </row>
    <row r="88" spans="1:32" ht="15" customHeight="1" x14ac:dyDescent="0.25">
      <c r="A88" s="95" t="s">
        <v>6</v>
      </c>
      <c r="B88" s="95"/>
      <c r="C88" s="109" t="str">
        <f t="shared" si="3"/>
        <v>5,451</v>
      </c>
      <c r="D88" s="96">
        <f t="shared" si="4"/>
        <v>0.14157068062827216</v>
      </c>
      <c r="E88" s="97">
        <f t="shared" si="5"/>
        <v>0.14157068062827216</v>
      </c>
      <c r="F88" s="96">
        <f t="shared" si="6"/>
        <v>0.30095465393794751</v>
      </c>
      <c r="G88" s="97">
        <f t="shared" si="7"/>
        <v>0.30095465393794751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106</v>
      </c>
      <c r="Y88" s="125">
        <v>110</v>
      </c>
      <c r="Z88" s="125">
        <v>131</v>
      </c>
    </row>
    <row r="89" spans="1:32" ht="15" customHeight="1" x14ac:dyDescent="0.25">
      <c r="A89" s="95" t="s">
        <v>104</v>
      </c>
      <c r="B89" s="95"/>
      <c r="C89" s="146" t="str">
        <f t="shared" si="3"/>
        <v>$29,683</v>
      </c>
      <c r="D89" s="96">
        <f t="shared" si="4"/>
        <v>0.11144119519227158</v>
      </c>
      <c r="E89" s="97">
        <f t="shared" si="5"/>
        <v>0.11144119519227158</v>
      </c>
      <c r="F89" s="96">
        <f t="shared" si="6"/>
        <v>0.18330715567071953</v>
      </c>
      <c r="G89" s="97">
        <f t="shared" si="7"/>
        <v>0.18330715567071953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191</v>
      </c>
      <c r="Y89" s="125">
        <v>205</v>
      </c>
      <c r="Z89" s="125">
        <v>219</v>
      </c>
    </row>
    <row r="90" spans="1:32" ht="15" customHeight="1" x14ac:dyDescent="0.25">
      <c r="A90" s="95" t="s">
        <v>7</v>
      </c>
      <c r="B90" s="95"/>
      <c r="C90" s="109" t="str">
        <f t="shared" si="3"/>
        <v>$248.5 mil</v>
      </c>
      <c r="D90" s="96">
        <f t="shared" si="4"/>
        <v>0.20235424204917263</v>
      </c>
      <c r="E90" s="97">
        <f t="shared" si="5"/>
        <v>0.20235424204917263</v>
      </c>
      <c r="F90" s="96">
        <f t="shared" si="6"/>
        <v>0.62665903683304314</v>
      </c>
      <c r="G90" s="97">
        <f t="shared" si="7"/>
        <v>0.62665903683304314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732</v>
      </c>
      <c r="Y90" s="125">
        <v>708</v>
      </c>
      <c r="Z90" s="125">
        <v>806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2475</v>
      </c>
      <c r="Y91" s="125">
        <v>2615</v>
      </c>
      <c r="Z91" s="125">
        <v>3004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108</v>
      </c>
      <c r="Y93" s="125">
        <v>118</v>
      </c>
      <c r="Z93" s="125">
        <v>150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268</v>
      </c>
      <c r="Y94" s="125">
        <v>296</v>
      </c>
      <c r="Z94" s="125">
        <v>324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58</v>
      </c>
      <c r="Y95" s="125">
        <v>67</v>
      </c>
      <c r="Z95" s="125">
        <v>87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269</v>
      </c>
      <c r="Y96" s="125">
        <v>280</v>
      </c>
      <c r="Z96" s="125">
        <v>315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243</v>
      </c>
      <c r="Y97" s="125">
        <v>279</v>
      </c>
      <c r="Z97" s="125">
        <v>327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198</v>
      </c>
      <c r="Y98" s="125">
        <v>220</v>
      </c>
      <c r="Z98" s="125">
        <v>234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21</v>
      </c>
      <c r="Y99" s="125">
        <v>20</v>
      </c>
      <c r="Z99" s="125">
        <v>22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331</v>
      </c>
      <c r="Y100" s="125">
        <v>360</v>
      </c>
      <c r="Z100" s="125">
        <v>411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2003</v>
      </c>
      <c r="Y101" s="125">
        <v>2160</v>
      </c>
      <c r="Z101" s="125">
        <v>2441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5065</v>
      </c>
      <c r="Y104" s="125">
        <v>5460</v>
      </c>
      <c r="Z104" s="125">
        <v>5937</v>
      </c>
      <c r="AB104" s="122" t="str">
        <f>TEXT(Z104,"###,###")</f>
        <v>5,937</v>
      </c>
      <c r="AD104" s="143">
        <f>Z104/($Z$4)*100</f>
        <v>67.259544579132211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719</v>
      </c>
      <c r="Y105" s="125">
        <v>798</v>
      </c>
      <c r="Z105" s="125">
        <v>901</v>
      </c>
      <c r="AB105" s="122" t="str">
        <f>TEXT(Z105,"###,###")</f>
        <v>901</v>
      </c>
      <c r="AD105" s="143">
        <f>Z105/($Z$4)*100</f>
        <v>10.207318454741134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5784</v>
      </c>
      <c r="Y106" s="132">
        <v>6258</v>
      </c>
      <c r="Z106" s="132">
        <v>6838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1276</v>
      </c>
      <c r="Y108" s="125">
        <v>1412</v>
      </c>
      <c r="Z108" s="125">
        <v>1804</v>
      </c>
      <c r="AB108" s="122" t="str">
        <f>TEXT(Z108,"###,###")</f>
        <v>1,804</v>
      </c>
      <c r="AD108" s="143">
        <f>Z108/($Z$4)*100</f>
        <v>20.437294664098786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1611</v>
      </c>
      <c r="Y109" s="125">
        <v>1677</v>
      </c>
      <c r="Z109" s="125">
        <v>1735</v>
      </c>
      <c r="AB109" s="122" t="str">
        <f>TEXT(Z109,"###,###")</f>
        <v>1,735</v>
      </c>
      <c r="AD109" s="143">
        <f>Z109/($Z$4)*100</f>
        <v>19.655602129828935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1329</v>
      </c>
      <c r="Y110" s="125">
        <v>1531</v>
      </c>
      <c r="Z110" s="125">
        <v>1470</v>
      </c>
      <c r="AB110" s="122" t="str">
        <f>TEXT(Z110,"###,###")</f>
        <v>1,470</v>
      </c>
      <c r="AD110" s="143">
        <f>Z110/($Z$4)*100</f>
        <v>16.653449643140362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1566</v>
      </c>
      <c r="Y111" s="125">
        <v>1638</v>
      </c>
      <c r="Z111" s="125">
        <v>1841</v>
      </c>
      <c r="AB111" s="122" t="str">
        <f>TEXT(Z111,"###,###")</f>
        <v>1,841</v>
      </c>
      <c r="AD111" s="143">
        <f>Z111/($Z$4)*100</f>
        <v>20.856463124504362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6998</v>
      </c>
      <c r="Y112" s="125">
        <v>7560</v>
      </c>
      <c r="Z112" s="125">
        <v>8829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42.6</v>
      </c>
      <c r="U118" s="144">
        <v>38.950000000000003</v>
      </c>
      <c r="V118" s="144">
        <v>42.82</v>
      </c>
      <c r="W118" s="144">
        <v>42.41</v>
      </c>
      <c r="X118" s="144">
        <v>42.48</v>
      </c>
      <c r="Y118" s="144">
        <v>41.84</v>
      </c>
      <c r="Z118" s="144">
        <v>42.75</v>
      </c>
      <c r="AB118" s="122" t="str">
        <f>TEXT(Z118,"##.0")</f>
        <v>42.8</v>
      </c>
    </row>
    <row r="120" spans="19:32" x14ac:dyDescent="0.25">
      <c r="S120" s="115" t="s">
        <v>106</v>
      </c>
      <c r="T120" s="125">
        <v>3166</v>
      </c>
      <c r="U120" s="125">
        <v>3347</v>
      </c>
      <c r="V120" s="125">
        <v>3383</v>
      </c>
      <c r="W120" s="125">
        <v>3429</v>
      </c>
      <c r="X120" s="125">
        <v>3366</v>
      </c>
      <c r="Y120" s="125">
        <v>3569</v>
      </c>
      <c r="Z120" s="125">
        <v>3910</v>
      </c>
      <c r="AB120" s="122" t="str">
        <f>TEXT(Z120,"###,###")</f>
        <v>3,910</v>
      </c>
    </row>
    <row r="121" spans="19:32" x14ac:dyDescent="0.25">
      <c r="S121" s="115" t="s">
        <v>107</v>
      </c>
      <c r="T121" s="125">
        <v>576</v>
      </c>
      <c r="U121" s="125">
        <v>593</v>
      </c>
      <c r="V121" s="125">
        <v>568</v>
      </c>
      <c r="W121" s="125">
        <v>636</v>
      </c>
      <c r="X121" s="125">
        <v>612</v>
      </c>
      <c r="Y121" s="125">
        <v>652</v>
      </c>
      <c r="Z121" s="125">
        <v>856</v>
      </c>
      <c r="AB121" s="122" t="str">
        <f>TEXT(Z121,"###,###")</f>
        <v>856</v>
      </c>
    </row>
    <row r="122" spans="19:32" x14ac:dyDescent="0.25">
      <c r="S122" s="115" t="s">
        <v>108</v>
      </c>
      <c r="T122" s="125">
        <v>449</v>
      </c>
      <c r="U122" s="125">
        <v>454</v>
      </c>
      <c r="V122" s="125">
        <v>483</v>
      </c>
      <c r="W122" s="125">
        <v>487</v>
      </c>
      <c r="X122" s="125">
        <v>504</v>
      </c>
      <c r="Y122" s="125">
        <v>554</v>
      </c>
      <c r="Z122" s="125">
        <v>682</v>
      </c>
      <c r="AB122" s="122" t="str">
        <f>TEXT(Z122,"###,###")</f>
        <v>682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3615</v>
      </c>
      <c r="U124" s="125">
        <v>3801</v>
      </c>
      <c r="V124" s="125">
        <v>3866</v>
      </c>
      <c r="W124" s="125">
        <v>3916</v>
      </c>
      <c r="X124" s="125">
        <v>3870</v>
      </c>
      <c r="Y124" s="125">
        <v>4123</v>
      </c>
      <c r="Z124" s="125">
        <v>4592</v>
      </c>
      <c r="AB124" s="122" t="str">
        <f>TEXT(Z124,"###,###")</f>
        <v>4,592</v>
      </c>
      <c r="AD124" s="139">
        <f>Z124/$Z$7*100</f>
        <v>84.241423592001468</v>
      </c>
    </row>
    <row r="125" spans="19:32" x14ac:dyDescent="0.25">
      <c r="S125" s="115" t="s">
        <v>110</v>
      </c>
      <c r="T125" s="125">
        <v>1025</v>
      </c>
      <c r="U125" s="125">
        <v>1047</v>
      </c>
      <c r="V125" s="125">
        <v>1051</v>
      </c>
      <c r="W125" s="125">
        <v>1123</v>
      </c>
      <c r="X125" s="125">
        <v>1116</v>
      </c>
      <c r="Y125" s="125">
        <v>1206</v>
      </c>
      <c r="Z125" s="125">
        <v>1538</v>
      </c>
      <c r="AB125" s="122" t="str">
        <f>TEXT(Z125,"###,###")</f>
        <v>1,538</v>
      </c>
      <c r="AD125" s="139">
        <f>Z125/$Z$7*100</f>
        <v>28.215006420840211</v>
      </c>
    </row>
    <row r="127" spans="19:32" x14ac:dyDescent="0.25">
      <c r="S127" s="115" t="s">
        <v>111</v>
      </c>
      <c r="T127" s="125">
        <v>2334</v>
      </c>
      <c r="U127" s="125">
        <v>2492</v>
      </c>
      <c r="V127" s="125">
        <v>2441</v>
      </c>
      <c r="W127" s="125">
        <v>2510</v>
      </c>
      <c r="X127" s="125">
        <v>2473</v>
      </c>
      <c r="Y127" s="125">
        <v>2615</v>
      </c>
      <c r="Z127" s="125">
        <v>3008</v>
      </c>
      <c r="AB127" s="122" t="str">
        <f>TEXT(Z127,"###,###")</f>
        <v>3,008</v>
      </c>
      <c r="AD127" s="139">
        <f>Z127/$Z$7*100</f>
        <v>55.18253531462117</v>
      </c>
    </row>
    <row r="128" spans="19:32" x14ac:dyDescent="0.25">
      <c r="S128" s="115" t="s">
        <v>112</v>
      </c>
      <c r="T128" s="125">
        <v>1854</v>
      </c>
      <c r="U128" s="125">
        <v>1901</v>
      </c>
      <c r="V128" s="125">
        <v>1991</v>
      </c>
      <c r="W128" s="125">
        <v>2045</v>
      </c>
      <c r="X128" s="125">
        <v>2001</v>
      </c>
      <c r="Y128" s="125">
        <v>2160</v>
      </c>
      <c r="Z128" s="125">
        <v>2444</v>
      </c>
      <c r="AB128" s="122" t="str">
        <f>TEXT(Z128,"###,###")</f>
        <v>2,444</v>
      </c>
      <c r="AD128" s="139">
        <f>Z128/$Z$7*100</f>
        <v>44.835809943129703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25" id="{A2A4EA99-36C4-4CBF-B495-CCE84910610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328" id="{0AD3255B-4429-4B1C-B14C-2039E2666EA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31" id="{517A40AD-31A8-4F1B-8E98-CDC76F15AA6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334" id="{E214F39A-D9AA-4D61-89FC-1EC9E924CA8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3F12E-2706-4339-8B47-C5D44B38D077}">
  <sheetPr codeName="Sheet104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Northern Areas</v>
      </c>
      <c r="T1" s="113"/>
      <c r="U1" s="113"/>
      <c r="V1" s="113"/>
      <c r="W1" s="113"/>
      <c r="X1" s="113"/>
      <c r="Y1" s="114" t="str">
        <f>Y3</f>
        <v>10.40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157</v>
      </c>
      <c r="Y3" s="118" t="s">
        <v>158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10.40 Northern Areas,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2766</v>
      </c>
      <c r="U4" s="121">
        <v>2750</v>
      </c>
      <c r="V4" s="121">
        <v>2920</v>
      </c>
      <c r="W4" s="121">
        <v>2878</v>
      </c>
      <c r="X4" s="121">
        <v>2839</v>
      </c>
      <c r="Y4" s="121">
        <v>3203</v>
      </c>
      <c r="Z4" s="121">
        <v>3717</v>
      </c>
      <c r="AB4" s="122" t="str">
        <f>TEXT(Z4,"###,###")</f>
        <v>3,717</v>
      </c>
      <c r="AD4" s="123">
        <f>Z4/Y4-1</f>
        <v>0.16047455510458941</v>
      </c>
      <c r="AF4" s="123">
        <f t="shared" ref="AF4:AF9" si="0">Z4/T4-1</f>
        <v>0.34381778741865521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1543</v>
      </c>
      <c r="U5" s="121">
        <v>1521</v>
      </c>
      <c r="V5" s="121">
        <v>1604</v>
      </c>
      <c r="W5" s="121">
        <v>1573</v>
      </c>
      <c r="X5" s="121">
        <v>1538</v>
      </c>
      <c r="Y5" s="121">
        <v>1728</v>
      </c>
      <c r="Z5" s="121">
        <v>1998</v>
      </c>
      <c r="AB5" s="122" t="str">
        <f>TEXT(Z5,"###,###")</f>
        <v>1,998</v>
      </c>
      <c r="AD5" s="123">
        <f t="shared" ref="AD5:AD9" si="1">Z5/Y5-1</f>
        <v>0.15625</v>
      </c>
      <c r="AF5" s="123">
        <f t="shared" si="0"/>
        <v>0.29488010369410245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1221</v>
      </c>
      <c r="U6" s="121">
        <v>1235</v>
      </c>
      <c r="V6" s="121">
        <v>1316</v>
      </c>
      <c r="W6" s="121">
        <v>1306</v>
      </c>
      <c r="X6" s="121">
        <v>1306</v>
      </c>
      <c r="Y6" s="121">
        <v>1475</v>
      </c>
      <c r="Z6" s="121">
        <v>1718</v>
      </c>
      <c r="AB6" s="122" t="str">
        <f>TEXT(Z6,"###,###")</f>
        <v>1,718</v>
      </c>
      <c r="AD6" s="123">
        <f t="shared" si="1"/>
        <v>0.16474576271186447</v>
      </c>
      <c r="AF6" s="123">
        <f t="shared" si="0"/>
        <v>0.40704340704340702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1846</v>
      </c>
      <c r="U7" s="121">
        <v>1911</v>
      </c>
      <c r="V7" s="121">
        <v>1975</v>
      </c>
      <c r="W7" s="121">
        <v>1955</v>
      </c>
      <c r="X7" s="121">
        <v>1955</v>
      </c>
      <c r="Y7" s="121">
        <v>2157</v>
      </c>
      <c r="Z7" s="121">
        <v>2457</v>
      </c>
      <c r="AB7" s="122" t="str">
        <f>TEXT(Z7,"###,###")</f>
        <v>2,457</v>
      </c>
      <c r="AD7" s="123">
        <f t="shared" si="1"/>
        <v>0.13908205841446453</v>
      </c>
      <c r="AF7" s="123">
        <f t="shared" si="0"/>
        <v>0.33098591549295775</v>
      </c>
    </row>
    <row r="8" spans="1:32" ht="17.25" customHeight="1" x14ac:dyDescent="0.25">
      <c r="A8" s="44" t="s">
        <v>13</v>
      </c>
      <c r="B8" s="45"/>
      <c r="C8" s="46"/>
      <c r="D8" s="47" t="str">
        <f>AB4</f>
        <v>3,717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2,457</v>
      </c>
      <c r="P8" s="48"/>
      <c r="S8" s="120" t="s">
        <v>88</v>
      </c>
      <c r="T8" s="121">
        <v>28859.5</v>
      </c>
      <c r="U8" s="121">
        <v>29661.63</v>
      </c>
      <c r="V8" s="121">
        <v>29949</v>
      </c>
      <c r="W8" s="121">
        <v>30717</v>
      </c>
      <c r="X8" s="121">
        <v>30025</v>
      </c>
      <c r="Y8" s="121">
        <v>32829</v>
      </c>
      <c r="Z8" s="121">
        <v>31930</v>
      </c>
      <c r="AB8" s="122" t="str">
        <f>TEXT(Z8,"$###,###")</f>
        <v>$31,930</v>
      </c>
      <c r="AD8" s="123">
        <f t="shared" si="1"/>
        <v>-2.7384324834749729E-2</v>
      </c>
      <c r="AF8" s="123">
        <f t="shared" si="0"/>
        <v>0.10639477468424619</v>
      </c>
    </row>
    <row r="9" spans="1:32" x14ac:dyDescent="0.25">
      <c r="A9" s="52" t="s">
        <v>15</v>
      </c>
      <c r="B9" s="53"/>
      <c r="C9" s="54"/>
      <c r="D9" s="55">
        <f>AD104</f>
        <v>60.774818401937047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53.76475376475377</v>
      </c>
      <c r="P9" s="56" t="s">
        <v>89</v>
      </c>
      <c r="S9" s="120" t="s">
        <v>7</v>
      </c>
      <c r="T9" s="121">
        <v>77349094</v>
      </c>
      <c r="U9" s="121">
        <v>79738169</v>
      </c>
      <c r="V9" s="121">
        <v>90031069</v>
      </c>
      <c r="W9" s="121">
        <v>93800703</v>
      </c>
      <c r="X9" s="121">
        <v>88557329</v>
      </c>
      <c r="Y9" s="121">
        <v>108959982</v>
      </c>
      <c r="Z9" s="121">
        <v>124810655</v>
      </c>
      <c r="AB9" s="122" t="str">
        <f>TEXT(Z9/1000000,"$#,###.0")&amp;" mil"</f>
        <v>$124.8 mil</v>
      </c>
      <c r="AD9" s="123">
        <f t="shared" si="1"/>
        <v>0.14547242674838179</v>
      </c>
      <c r="AF9" s="123">
        <f t="shared" si="0"/>
        <v>0.6136020287451589</v>
      </c>
    </row>
    <row r="10" spans="1:32" x14ac:dyDescent="0.25">
      <c r="A10" s="52" t="s">
        <v>18</v>
      </c>
      <c r="B10" s="53"/>
      <c r="C10" s="54"/>
      <c r="D10" s="55">
        <f>AD105</f>
        <v>14.743072370191015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46.235246235246237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79.894179894179899</v>
      </c>
      <c r="P11" s="56" t="s">
        <v>89</v>
      </c>
      <c r="S11" s="120" t="s">
        <v>30</v>
      </c>
      <c r="T11" s="125">
        <v>2235</v>
      </c>
      <c r="U11" s="125">
        <v>2220</v>
      </c>
      <c r="V11" s="125">
        <v>2353</v>
      </c>
      <c r="W11" s="125">
        <v>2309</v>
      </c>
      <c r="X11" s="125">
        <v>2284</v>
      </c>
      <c r="Y11" s="125">
        <v>2550</v>
      </c>
      <c r="Z11" s="125">
        <v>2873</v>
      </c>
    </row>
    <row r="12" spans="1:32" ht="28.5" customHeight="1" x14ac:dyDescent="0.25">
      <c r="A12" s="52" t="s">
        <v>20</v>
      </c>
      <c r="B12" s="54"/>
      <c r="C12" s="54"/>
      <c r="D12" s="55">
        <f>AD108</f>
        <v>18.213613128867369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34.554334554334552</v>
      </c>
      <c r="P12" s="56" t="s">
        <v>89</v>
      </c>
      <c r="S12" s="120" t="s">
        <v>31</v>
      </c>
      <c r="T12" s="125">
        <v>524</v>
      </c>
      <c r="U12" s="125">
        <v>532</v>
      </c>
      <c r="V12" s="125">
        <v>568</v>
      </c>
      <c r="W12" s="125">
        <v>572</v>
      </c>
      <c r="X12" s="125">
        <v>557</v>
      </c>
      <c r="Y12" s="125">
        <v>653</v>
      </c>
      <c r="Z12" s="125">
        <v>846</v>
      </c>
    </row>
    <row r="13" spans="1:32" ht="15" customHeight="1" x14ac:dyDescent="0.25">
      <c r="A13" s="52" t="s">
        <v>21</v>
      </c>
      <c r="B13" s="54"/>
      <c r="C13" s="54"/>
      <c r="D13" s="55">
        <f>AD109</f>
        <v>18.401937046004843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45.8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15.657788539144471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22.975517890772128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437</v>
      </c>
      <c r="Z15" s="125">
        <v>611</v>
      </c>
      <c r="AB15" s="129">
        <f t="shared" ref="AB15:AB34" si="2">IF(Z15="np",0,Z15/$Z$34)</f>
        <v>0.16429147620328044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36</v>
      </c>
      <c r="Z16" s="125">
        <v>37</v>
      </c>
      <c r="AB16" s="129">
        <f t="shared" si="2"/>
        <v>9.9489109975799944E-3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171</v>
      </c>
      <c r="Z17" s="125">
        <v>250</v>
      </c>
      <c r="AB17" s="129">
        <f t="shared" si="2"/>
        <v>6.722237160527024E-2</v>
      </c>
    </row>
    <row r="18" spans="1:28" x14ac:dyDescent="0.25">
      <c r="A18" s="82" t="str">
        <f>$S$1&amp;" ("&amp;$T$2&amp;" to "&amp;$Z$2&amp;")"</f>
        <v>Northern Areas (2011-12 to 2017-18)</v>
      </c>
      <c r="B18" s="82"/>
      <c r="C18" s="82"/>
      <c r="D18" s="82"/>
      <c r="E18" s="82"/>
      <c r="F18" s="82"/>
      <c r="G18" s="82" t="str">
        <f>$S$1&amp;" ("&amp;$T$2&amp;" to "&amp;$Z$2&amp;")"</f>
        <v>Northern Areas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40</v>
      </c>
      <c r="Z18" s="125">
        <v>35</v>
      </c>
      <c r="AB18" s="129">
        <f t="shared" si="2"/>
        <v>9.4111320247378324E-3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181</v>
      </c>
      <c r="Z19" s="125">
        <v>226</v>
      </c>
      <c r="AB19" s="129">
        <f t="shared" si="2"/>
        <v>6.076902393116429E-2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89</v>
      </c>
      <c r="Z20" s="125">
        <v>92</v>
      </c>
      <c r="AB20" s="129">
        <f t="shared" si="2"/>
        <v>2.4737832750739448E-2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245</v>
      </c>
      <c r="Z21" s="125">
        <v>278</v>
      </c>
      <c r="AB21" s="129">
        <f t="shared" si="2"/>
        <v>7.4751277225060503E-2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98</v>
      </c>
      <c r="Z22" s="125">
        <v>131</v>
      </c>
      <c r="AB22" s="129">
        <f t="shared" si="2"/>
        <v>3.5224522721161604E-2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164</v>
      </c>
      <c r="Z23" s="125">
        <v>160</v>
      </c>
      <c r="AB23" s="129">
        <f t="shared" si="2"/>
        <v>4.3022317827372952E-2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10</v>
      </c>
      <c r="Z24" s="125">
        <v>7</v>
      </c>
      <c r="AB24" s="129">
        <f t="shared" si="2"/>
        <v>1.8822264049475664E-3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48</v>
      </c>
      <c r="Z25" s="125">
        <v>57</v>
      </c>
      <c r="AB25" s="129">
        <f t="shared" si="2"/>
        <v>1.5326700726001613E-2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27</v>
      </c>
      <c r="Z26" s="125">
        <v>29</v>
      </c>
      <c r="AB26" s="129">
        <f t="shared" si="2"/>
        <v>7.7977951062113467E-3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98</v>
      </c>
      <c r="Z27" s="125">
        <v>109</v>
      </c>
      <c r="AB27" s="129">
        <f t="shared" si="2"/>
        <v>2.9308954019897821E-2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152</v>
      </c>
      <c r="Z28" s="125">
        <v>165</v>
      </c>
      <c r="AB28" s="129">
        <f t="shared" si="2"/>
        <v>4.4366765259478351E-2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153</v>
      </c>
      <c r="Z29" s="125">
        <v>143</v>
      </c>
      <c r="AB29" s="129">
        <f t="shared" si="2"/>
        <v>3.8451196558214572E-2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209</v>
      </c>
      <c r="Z30" s="125">
        <v>271</v>
      </c>
      <c r="AB30" s="129">
        <f t="shared" si="2"/>
        <v>7.2869050820112927E-2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324</v>
      </c>
      <c r="Z31" s="125">
        <v>371</v>
      </c>
      <c r="AB31" s="129">
        <f t="shared" si="2"/>
        <v>9.9757999462221025E-2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9</v>
      </c>
      <c r="Z32" s="125">
        <v>12</v>
      </c>
      <c r="AB32" s="129">
        <f t="shared" si="2"/>
        <v>3.2266738370529714E-3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114</v>
      </c>
      <c r="Z33" s="125">
        <v>115</v>
      </c>
      <c r="AB33" s="129">
        <f t="shared" si="2"/>
        <v>3.0922290938424309E-2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3203</v>
      </c>
      <c r="Z34" s="132">
        <v>3719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2</v>
      </c>
      <c r="Y44" s="125">
        <v>0</v>
      </c>
      <c r="Z44" s="125">
        <v>7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36</v>
      </c>
      <c r="Y45" s="125">
        <v>30</v>
      </c>
      <c r="Z45" s="125">
        <v>27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106</v>
      </c>
      <c r="Y46" s="125">
        <v>115</v>
      </c>
      <c r="Z46" s="125">
        <v>134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163</v>
      </c>
      <c r="Y47" s="125">
        <v>157</v>
      </c>
      <c r="Z47" s="125">
        <v>172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157</v>
      </c>
      <c r="Y48" s="125">
        <v>186</v>
      </c>
      <c r="Z48" s="125">
        <v>168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Northern Areas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136</v>
      </c>
      <c r="Y49" s="125">
        <v>176</v>
      </c>
      <c r="Z49" s="125">
        <v>163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102</v>
      </c>
      <c r="Y50" s="125">
        <v>136</v>
      </c>
      <c r="Z50" s="125">
        <v>146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96</v>
      </c>
      <c r="Y51" s="125">
        <v>120</v>
      </c>
      <c r="Z51" s="125">
        <v>133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162</v>
      </c>
      <c r="Y52" s="125">
        <v>141</v>
      </c>
      <c r="Z52" s="125">
        <v>153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147</v>
      </c>
      <c r="Y53" s="125">
        <v>155</v>
      </c>
      <c r="Z53" s="125">
        <v>136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150</v>
      </c>
      <c r="Y54" s="125">
        <v>193</v>
      </c>
      <c r="Z54" s="125">
        <v>196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129</v>
      </c>
      <c r="Y55" s="125">
        <v>136</v>
      </c>
      <c r="Z55" s="125">
        <v>170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83</v>
      </c>
      <c r="Y56" s="125">
        <v>104</v>
      </c>
      <c r="Z56" s="125">
        <v>130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40</v>
      </c>
      <c r="Y57" s="125">
        <v>52</v>
      </c>
      <c r="Z57" s="125">
        <v>71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13</v>
      </c>
      <c r="Y58" s="125">
        <v>14</v>
      </c>
      <c r="Z58" s="125">
        <v>20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6</v>
      </c>
      <c r="Y59" s="125">
        <v>5</v>
      </c>
      <c r="Z59" s="125">
        <v>8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7</v>
      </c>
      <c r="Z60" s="125">
        <v>8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1541</v>
      </c>
      <c r="Y61" s="125">
        <v>1728</v>
      </c>
      <c r="Z61" s="125">
        <v>2000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Northern Areas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22</v>
      </c>
      <c r="Y64" s="125">
        <v>35</v>
      </c>
      <c r="Z64" s="125">
        <v>55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103</v>
      </c>
      <c r="Y65" s="125">
        <v>75</v>
      </c>
      <c r="Z65" s="125">
        <v>88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110</v>
      </c>
      <c r="Y66" s="125">
        <v>117</v>
      </c>
      <c r="Z66" s="125">
        <v>133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99</v>
      </c>
      <c r="Y67" s="125">
        <v>132</v>
      </c>
      <c r="Z67" s="125">
        <v>139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113</v>
      </c>
      <c r="Y68" s="125">
        <v>120</v>
      </c>
      <c r="Z68" s="125">
        <v>116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108</v>
      </c>
      <c r="Y69" s="125">
        <v>107</v>
      </c>
      <c r="Z69" s="125">
        <v>124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134</v>
      </c>
      <c r="Y70" s="125">
        <v>124</v>
      </c>
      <c r="Z70" s="125">
        <v>162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114</v>
      </c>
      <c r="Y71" s="125">
        <v>168</v>
      </c>
      <c r="Z71" s="125">
        <v>174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162</v>
      </c>
      <c r="Y72" s="125">
        <v>170</v>
      </c>
      <c r="Z72" s="125">
        <v>180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141</v>
      </c>
      <c r="Y73" s="125">
        <v>187</v>
      </c>
      <c r="Z73" s="125">
        <v>222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93</v>
      </c>
      <c r="Y74" s="125">
        <v>128</v>
      </c>
      <c r="Z74" s="125">
        <v>154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65</v>
      </c>
      <c r="Y75" s="125">
        <v>69</v>
      </c>
      <c r="Z75" s="125">
        <v>86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14</v>
      </c>
      <c r="Y76" s="125">
        <v>21</v>
      </c>
      <c r="Z76" s="125">
        <v>38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4</v>
      </c>
      <c r="Y77" s="125">
        <v>10</v>
      </c>
      <c r="Z77" s="125">
        <v>17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9</v>
      </c>
      <c r="Y78" s="125">
        <v>5</v>
      </c>
      <c r="Z78" s="125">
        <v>7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5</v>
      </c>
      <c r="Y79" s="125">
        <v>4</v>
      </c>
      <c r="Z79" s="125">
        <v>5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1301</v>
      </c>
      <c r="Y80" s="125">
        <v>1475</v>
      </c>
      <c r="Z80" s="125">
        <v>1717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Northern Areas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75</v>
      </c>
      <c r="Y83" s="125">
        <v>84</v>
      </c>
      <c r="Z83" s="125">
        <v>102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50</v>
      </c>
      <c r="Y84" s="125">
        <v>56</v>
      </c>
      <c r="Z84" s="125">
        <v>59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3,717</v>
      </c>
      <c r="D85" s="96">
        <f t="shared" ref="D85:D90" si="4">AD4</f>
        <v>0.16047455510458941</v>
      </c>
      <c r="E85" s="97">
        <f t="shared" ref="E85:E90" si="5">AD4</f>
        <v>0.16047455510458941</v>
      </c>
      <c r="F85" s="96">
        <f t="shared" ref="F85:F90" si="6">AF4</f>
        <v>0.34381778741865521</v>
      </c>
      <c r="G85" s="97">
        <f t="shared" ref="G85:G90" si="7">AF4</f>
        <v>0.34381778741865521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220</v>
      </c>
      <c r="Y85" s="125">
        <v>215</v>
      </c>
      <c r="Z85" s="125">
        <v>234</v>
      </c>
    </row>
    <row r="86" spans="1:32" ht="15" customHeight="1" x14ac:dyDescent="0.25">
      <c r="A86" s="98" t="s">
        <v>4</v>
      </c>
      <c r="B86" s="95"/>
      <c r="C86" s="109" t="str">
        <f t="shared" si="3"/>
        <v>1,998</v>
      </c>
      <c r="D86" s="96">
        <f t="shared" si="4"/>
        <v>0.15625</v>
      </c>
      <c r="E86" s="97">
        <f t="shared" si="5"/>
        <v>0.15625</v>
      </c>
      <c r="F86" s="96">
        <f t="shared" si="6"/>
        <v>0.29488010369410245</v>
      </c>
      <c r="G86" s="97">
        <f t="shared" si="7"/>
        <v>0.29488010369410245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16</v>
      </c>
      <c r="Y86" s="125">
        <v>19</v>
      </c>
      <c r="Z86" s="125">
        <v>22</v>
      </c>
    </row>
    <row r="87" spans="1:32" ht="15" customHeight="1" x14ac:dyDescent="0.25">
      <c r="A87" s="98" t="s">
        <v>5</v>
      </c>
      <c r="B87" s="95"/>
      <c r="C87" s="109" t="str">
        <f t="shared" si="3"/>
        <v>1,718</v>
      </c>
      <c r="D87" s="96">
        <f t="shared" si="4"/>
        <v>0.16474576271186447</v>
      </c>
      <c r="E87" s="97">
        <f t="shared" si="5"/>
        <v>0.16474576271186447</v>
      </c>
      <c r="F87" s="96">
        <f t="shared" si="6"/>
        <v>0.40704340704340702</v>
      </c>
      <c r="G87" s="97">
        <f t="shared" si="7"/>
        <v>0.40704340704340702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37</v>
      </c>
      <c r="Y87" s="125">
        <v>30</v>
      </c>
      <c r="Z87" s="125">
        <v>27</v>
      </c>
    </row>
    <row r="88" spans="1:32" ht="15" customHeight="1" x14ac:dyDescent="0.25">
      <c r="A88" s="95" t="s">
        <v>6</v>
      </c>
      <c r="B88" s="95"/>
      <c r="C88" s="109" t="str">
        <f t="shared" si="3"/>
        <v>2,457</v>
      </c>
      <c r="D88" s="96">
        <f t="shared" si="4"/>
        <v>0.13908205841446453</v>
      </c>
      <c r="E88" s="97">
        <f t="shared" si="5"/>
        <v>0.13908205841446453</v>
      </c>
      <c r="F88" s="96">
        <f t="shared" si="6"/>
        <v>0.33098591549295775</v>
      </c>
      <c r="G88" s="97">
        <f t="shared" si="7"/>
        <v>0.33098591549295775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37</v>
      </c>
      <c r="Y88" s="125">
        <v>47</v>
      </c>
      <c r="Z88" s="125">
        <v>43</v>
      </c>
    </row>
    <row r="89" spans="1:32" ht="15" customHeight="1" x14ac:dyDescent="0.25">
      <c r="A89" s="95" t="s">
        <v>104</v>
      </c>
      <c r="B89" s="95"/>
      <c r="C89" s="146" t="str">
        <f t="shared" si="3"/>
        <v>$31,930</v>
      </c>
      <c r="D89" s="96">
        <f t="shared" si="4"/>
        <v>-2.7384324834749729E-2</v>
      </c>
      <c r="E89" s="97">
        <f t="shared" si="5"/>
        <v>-2.7384324834749729E-2</v>
      </c>
      <c r="F89" s="96">
        <f t="shared" si="6"/>
        <v>0.10639477468424619</v>
      </c>
      <c r="G89" s="97">
        <f t="shared" si="7"/>
        <v>0.10639477468424619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141</v>
      </c>
      <c r="Y89" s="125">
        <v>157</v>
      </c>
      <c r="Z89" s="125">
        <v>161</v>
      </c>
    </row>
    <row r="90" spans="1:32" ht="15" customHeight="1" x14ac:dyDescent="0.25">
      <c r="A90" s="95" t="s">
        <v>7</v>
      </c>
      <c r="B90" s="95"/>
      <c r="C90" s="109" t="str">
        <f t="shared" si="3"/>
        <v>$124.8 mil</v>
      </c>
      <c r="D90" s="96">
        <f t="shared" si="4"/>
        <v>0.14547242674838179</v>
      </c>
      <c r="E90" s="97">
        <f t="shared" si="5"/>
        <v>0.14547242674838179</v>
      </c>
      <c r="F90" s="96">
        <f t="shared" si="6"/>
        <v>0.6136020287451589</v>
      </c>
      <c r="G90" s="97">
        <f t="shared" si="7"/>
        <v>0.6136020287451589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190</v>
      </c>
      <c r="Y90" s="125">
        <v>214</v>
      </c>
      <c r="Z90" s="125">
        <v>225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1048</v>
      </c>
      <c r="Y91" s="125">
        <v>1156</v>
      </c>
      <c r="Z91" s="125">
        <v>1322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48</v>
      </c>
      <c r="Y93" s="125">
        <v>54</v>
      </c>
      <c r="Z93" s="125">
        <v>61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177</v>
      </c>
      <c r="Y94" s="125">
        <v>209</v>
      </c>
      <c r="Z94" s="125">
        <v>231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27</v>
      </c>
      <c r="Y95" s="125">
        <v>29</v>
      </c>
      <c r="Z95" s="125">
        <v>38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132</v>
      </c>
      <c r="Y96" s="125">
        <v>155</v>
      </c>
      <c r="Z96" s="125">
        <v>170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119</v>
      </c>
      <c r="Y97" s="125">
        <v>131</v>
      </c>
      <c r="Z97" s="125">
        <v>146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108</v>
      </c>
      <c r="Y98" s="125">
        <v>110</v>
      </c>
      <c r="Z98" s="125">
        <v>121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9</v>
      </c>
      <c r="Y99" s="125">
        <v>7</v>
      </c>
      <c r="Z99" s="125">
        <v>8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83</v>
      </c>
      <c r="Y100" s="125">
        <v>86</v>
      </c>
      <c r="Z100" s="125">
        <v>103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909</v>
      </c>
      <c r="Y101" s="125">
        <v>1001</v>
      </c>
      <c r="Z101" s="125">
        <v>1133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1746</v>
      </c>
      <c r="Y104" s="125">
        <v>2064</v>
      </c>
      <c r="Z104" s="125">
        <v>2259</v>
      </c>
      <c r="AB104" s="122" t="str">
        <f>TEXT(Z104,"###,###")</f>
        <v>2,259</v>
      </c>
      <c r="AD104" s="143">
        <f>Z104/($Z$4)*100</f>
        <v>60.774818401937047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464</v>
      </c>
      <c r="Y105" s="125">
        <v>529</v>
      </c>
      <c r="Z105" s="125">
        <v>548</v>
      </c>
      <c r="AB105" s="122" t="str">
        <f>TEXT(Z105,"###,###")</f>
        <v>548</v>
      </c>
      <c r="AD105" s="143">
        <f>Z105/($Z$4)*100</f>
        <v>14.743072370191015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2210</v>
      </c>
      <c r="Y106" s="132">
        <v>2593</v>
      </c>
      <c r="Z106" s="132">
        <v>2807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447</v>
      </c>
      <c r="Y108" s="125">
        <v>545</v>
      </c>
      <c r="Z108" s="125">
        <v>677</v>
      </c>
      <c r="AB108" s="122" t="str">
        <f>TEXT(Z108,"###,###")</f>
        <v>677</v>
      </c>
      <c r="AD108" s="143">
        <f>Z108/($Z$4)*100</f>
        <v>18.213613128867369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498</v>
      </c>
      <c r="Y109" s="125">
        <v>618</v>
      </c>
      <c r="Z109" s="125">
        <v>684</v>
      </c>
      <c r="AB109" s="122" t="str">
        <f>TEXT(Z109,"###,###")</f>
        <v>684</v>
      </c>
      <c r="AD109" s="143">
        <f>Z109/($Z$4)*100</f>
        <v>18.401937046004843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513</v>
      </c>
      <c r="Y110" s="125">
        <v>590</v>
      </c>
      <c r="Z110" s="125">
        <v>582</v>
      </c>
      <c r="AB110" s="122" t="str">
        <f>TEXT(Z110,"###,###")</f>
        <v>582</v>
      </c>
      <c r="AD110" s="143">
        <f>Z110/($Z$4)*100</f>
        <v>15.657788539144471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749</v>
      </c>
      <c r="Y111" s="125">
        <v>840</v>
      </c>
      <c r="Z111" s="125">
        <v>854</v>
      </c>
      <c r="AB111" s="122" t="str">
        <f>TEXT(Z111,"###,###")</f>
        <v>854</v>
      </c>
      <c r="AD111" s="143">
        <f>Z111/($Z$4)*100</f>
        <v>22.975517890772128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2839</v>
      </c>
      <c r="Y112" s="125">
        <v>3203</v>
      </c>
      <c r="Z112" s="125">
        <v>3718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42.7</v>
      </c>
      <c r="U118" s="144">
        <v>42.08</v>
      </c>
      <c r="V118" s="144">
        <v>43.14</v>
      </c>
      <c r="W118" s="144">
        <v>44.59</v>
      </c>
      <c r="X118" s="144">
        <v>46.99</v>
      </c>
      <c r="Y118" s="144">
        <v>44.74</v>
      </c>
      <c r="Z118" s="144">
        <v>45.81</v>
      </c>
      <c r="AB118" s="122" t="str">
        <f>TEXT(Z118,"##.0")</f>
        <v>45.8</v>
      </c>
    </row>
    <row r="120" spans="19:32" x14ac:dyDescent="0.25">
      <c r="S120" s="115" t="s">
        <v>106</v>
      </c>
      <c r="T120" s="125">
        <v>1323</v>
      </c>
      <c r="U120" s="125">
        <v>1381</v>
      </c>
      <c r="V120" s="125">
        <v>1413</v>
      </c>
      <c r="W120" s="125">
        <v>1390</v>
      </c>
      <c r="X120" s="125">
        <v>1402</v>
      </c>
      <c r="Y120" s="125">
        <v>1504</v>
      </c>
      <c r="Z120" s="125">
        <v>1614</v>
      </c>
      <c r="AB120" s="122" t="str">
        <f>TEXT(Z120,"###,###")</f>
        <v>1,614</v>
      </c>
    </row>
    <row r="121" spans="19:32" x14ac:dyDescent="0.25">
      <c r="S121" s="115" t="s">
        <v>107</v>
      </c>
      <c r="T121" s="125">
        <v>304</v>
      </c>
      <c r="U121" s="125">
        <v>311</v>
      </c>
      <c r="V121" s="125">
        <v>325</v>
      </c>
      <c r="W121" s="125">
        <v>335</v>
      </c>
      <c r="X121" s="125">
        <v>315</v>
      </c>
      <c r="Y121" s="125">
        <v>370</v>
      </c>
      <c r="Z121" s="125">
        <v>500</v>
      </c>
      <c r="AB121" s="122" t="str">
        <f>TEXT(Z121,"###,###")</f>
        <v>500</v>
      </c>
    </row>
    <row r="122" spans="19:32" x14ac:dyDescent="0.25">
      <c r="S122" s="115" t="s">
        <v>108</v>
      </c>
      <c r="T122" s="125">
        <v>221</v>
      </c>
      <c r="U122" s="125">
        <v>226</v>
      </c>
      <c r="V122" s="125">
        <v>242</v>
      </c>
      <c r="W122" s="125">
        <v>236</v>
      </c>
      <c r="X122" s="125">
        <v>238</v>
      </c>
      <c r="Y122" s="125">
        <v>283</v>
      </c>
      <c r="Z122" s="125">
        <v>349</v>
      </c>
      <c r="AB122" s="122" t="str">
        <f>TEXT(Z122,"###,###")</f>
        <v>349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1544</v>
      </c>
      <c r="U124" s="125">
        <v>1607</v>
      </c>
      <c r="V124" s="125">
        <v>1655</v>
      </c>
      <c r="W124" s="125">
        <v>1626</v>
      </c>
      <c r="X124" s="125">
        <v>1640</v>
      </c>
      <c r="Y124" s="125">
        <v>1787</v>
      </c>
      <c r="Z124" s="125">
        <v>1963</v>
      </c>
      <c r="AB124" s="122" t="str">
        <f>TEXT(Z124,"###,###")</f>
        <v>1,963</v>
      </c>
      <c r="AD124" s="139">
        <f>Z124/$Z$7*100</f>
        <v>79.894179894179899</v>
      </c>
    </row>
    <row r="125" spans="19:32" x14ac:dyDescent="0.25">
      <c r="S125" s="115" t="s">
        <v>110</v>
      </c>
      <c r="T125" s="125">
        <v>525</v>
      </c>
      <c r="U125" s="125">
        <v>537</v>
      </c>
      <c r="V125" s="125">
        <v>567</v>
      </c>
      <c r="W125" s="125">
        <v>571</v>
      </c>
      <c r="X125" s="125">
        <v>553</v>
      </c>
      <c r="Y125" s="125">
        <v>653</v>
      </c>
      <c r="Z125" s="125">
        <v>849</v>
      </c>
      <c r="AB125" s="122" t="str">
        <f>TEXT(Z125,"###,###")</f>
        <v>849</v>
      </c>
      <c r="AD125" s="139">
        <f>Z125/$Z$7*100</f>
        <v>34.554334554334552</v>
      </c>
    </row>
    <row r="127" spans="19:32" x14ac:dyDescent="0.25">
      <c r="S127" s="115" t="s">
        <v>111</v>
      </c>
      <c r="T127" s="125">
        <v>1005</v>
      </c>
      <c r="U127" s="125">
        <v>1033</v>
      </c>
      <c r="V127" s="125">
        <v>1074</v>
      </c>
      <c r="W127" s="125">
        <v>1055</v>
      </c>
      <c r="X127" s="125">
        <v>1044</v>
      </c>
      <c r="Y127" s="125">
        <v>1156</v>
      </c>
      <c r="Z127" s="125">
        <v>1321</v>
      </c>
      <c r="AB127" s="122" t="str">
        <f>TEXT(Z127,"###,###")</f>
        <v>1,321</v>
      </c>
      <c r="AD127" s="139">
        <f>Z127/$Z$7*100</f>
        <v>53.76475376475377</v>
      </c>
    </row>
    <row r="128" spans="19:32" x14ac:dyDescent="0.25">
      <c r="S128" s="115" t="s">
        <v>112</v>
      </c>
      <c r="T128" s="125">
        <v>845</v>
      </c>
      <c r="U128" s="125">
        <v>879</v>
      </c>
      <c r="V128" s="125">
        <v>901</v>
      </c>
      <c r="W128" s="125">
        <v>899</v>
      </c>
      <c r="X128" s="125">
        <v>914</v>
      </c>
      <c r="Y128" s="125">
        <v>1001</v>
      </c>
      <c r="Z128" s="125">
        <v>1136</v>
      </c>
      <c r="AB128" s="122" t="str">
        <f>TEXT(Z128,"###,###")</f>
        <v>1,136</v>
      </c>
      <c r="AD128" s="139">
        <f>Z128/$Z$7*100</f>
        <v>46.235246235246237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15" id="{8AEA02B6-2631-43CA-A747-51925C817FB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318" id="{4338529F-76BE-48B3-8421-11FCF594E6E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21" id="{B12B970F-50E3-4528-8F65-C8FE9BA487F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324" id="{FF4C3332-C75C-4720-ABDE-508EE7E59FF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EE062-E241-4CDE-91B0-725E5B7B1B67}">
  <sheetPr codeName="Sheet105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Norwood Payneham St Peters</v>
      </c>
      <c r="T1" s="113"/>
      <c r="U1" s="113"/>
      <c r="V1" s="113"/>
      <c r="W1" s="113"/>
      <c r="X1" s="113"/>
      <c r="Y1" s="114" t="str">
        <f>Y3</f>
        <v>10.41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159</v>
      </c>
      <c r="Y3" s="118" t="s">
        <v>240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10.41 Norwood Payneham St Peters,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28894</v>
      </c>
      <c r="U4" s="121">
        <v>28845</v>
      </c>
      <c r="V4" s="121">
        <v>28645</v>
      </c>
      <c r="W4" s="121">
        <v>28275</v>
      </c>
      <c r="X4" s="121">
        <v>28198</v>
      </c>
      <c r="Y4" s="121">
        <v>28527</v>
      </c>
      <c r="Z4" s="121">
        <v>29239</v>
      </c>
      <c r="AB4" s="122" t="str">
        <f>TEXT(Z4,"###,###")</f>
        <v>29,239</v>
      </c>
      <c r="AD4" s="123">
        <f>Z4/Y4-1</f>
        <v>2.4958810951028809E-2</v>
      </c>
      <c r="AF4" s="123">
        <f t="shared" ref="AF4:AF9" si="0">Z4/T4-1</f>
        <v>1.1940195196234571E-2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14096</v>
      </c>
      <c r="U5" s="121">
        <v>14181</v>
      </c>
      <c r="V5" s="121">
        <v>14109</v>
      </c>
      <c r="W5" s="121">
        <v>13888</v>
      </c>
      <c r="X5" s="121">
        <v>13769</v>
      </c>
      <c r="Y5" s="121">
        <v>14049</v>
      </c>
      <c r="Z5" s="121">
        <v>14472</v>
      </c>
      <c r="AB5" s="122" t="str">
        <f>TEXT(Z5,"###,###")</f>
        <v>14,472</v>
      </c>
      <c r="AD5" s="123">
        <f t="shared" ref="AD5:AD9" si="1">Z5/Y5-1</f>
        <v>3.0108904548366455E-2</v>
      </c>
      <c r="AF5" s="123">
        <f t="shared" si="0"/>
        <v>2.6674233825198623E-2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14798</v>
      </c>
      <c r="U6" s="121">
        <v>14664</v>
      </c>
      <c r="V6" s="121">
        <v>14536</v>
      </c>
      <c r="W6" s="121">
        <v>14387</v>
      </c>
      <c r="X6" s="121">
        <v>14429</v>
      </c>
      <c r="Y6" s="121">
        <v>14478</v>
      </c>
      <c r="Z6" s="121">
        <v>14766</v>
      </c>
      <c r="AB6" s="122" t="str">
        <f>TEXT(Z6,"###,###")</f>
        <v>14,766</v>
      </c>
      <c r="AD6" s="123">
        <f t="shared" si="1"/>
        <v>1.9892250310816317E-2</v>
      </c>
      <c r="AF6" s="123">
        <f t="shared" si="0"/>
        <v>-2.1624543857278189E-3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20312</v>
      </c>
      <c r="U7" s="121">
        <v>20341</v>
      </c>
      <c r="V7" s="121">
        <v>20250</v>
      </c>
      <c r="W7" s="121">
        <v>19979</v>
      </c>
      <c r="X7" s="121">
        <v>19926</v>
      </c>
      <c r="Y7" s="121">
        <v>20051</v>
      </c>
      <c r="Z7" s="121">
        <v>20435</v>
      </c>
      <c r="AB7" s="122" t="str">
        <f>TEXT(Z7,"###,###")</f>
        <v>20,435</v>
      </c>
      <c r="AD7" s="123">
        <f t="shared" si="1"/>
        <v>1.9151164530447407E-2</v>
      </c>
      <c r="AF7" s="123">
        <f t="shared" si="0"/>
        <v>6.0555336746750399E-3</v>
      </c>
    </row>
    <row r="8" spans="1:32" ht="17.25" customHeight="1" x14ac:dyDescent="0.25">
      <c r="A8" s="44" t="s">
        <v>13</v>
      </c>
      <c r="B8" s="45"/>
      <c r="C8" s="46"/>
      <c r="D8" s="47" t="str">
        <f>AB4</f>
        <v>29,239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20,435</v>
      </c>
      <c r="P8" s="48"/>
      <c r="S8" s="120" t="s">
        <v>88</v>
      </c>
      <c r="T8" s="121">
        <v>37308.81</v>
      </c>
      <c r="U8" s="121">
        <v>39203.839999999997</v>
      </c>
      <c r="V8" s="121">
        <v>38991.769999999997</v>
      </c>
      <c r="W8" s="121">
        <v>39720</v>
      </c>
      <c r="X8" s="121">
        <v>40805</v>
      </c>
      <c r="Y8" s="121">
        <v>42364.35</v>
      </c>
      <c r="Z8" s="121">
        <v>43821</v>
      </c>
      <c r="AB8" s="122" t="str">
        <f>TEXT(Z8,"$###,###")</f>
        <v>$43,821</v>
      </c>
      <c r="AD8" s="123">
        <f t="shared" si="1"/>
        <v>3.4383862846945723E-2</v>
      </c>
      <c r="AF8" s="123">
        <f t="shared" si="0"/>
        <v>0.17454831714010721</v>
      </c>
    </row>
    <row r="9" spans="1:32" x14ac:dyDescent="0.25">
      <c r="A9" s="52" t="s">
        <v>15</v>
      </c>
      <c r="B9" s="53"/>
      <c r="C9" s="54"/>
      <c r="D9" s="55">
        <f>AD104</f>
        <v>70.747973596908238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49.987766087594814</v>
      </c>
      <c r="P9" s="56" t="s">
        <v>89</v>
      </c>
      <c r="S9" s="120" t="s">
        <v>7</v>
      </c>
      <c r="T9" s="121">
        <v>1151286552</v>
      </c>
      <c r="U9" s="121">
        <v>1210567860</v>
      </c>
      <c r="V9" s="121">
        <v>1234081122</v>
      </c>
      <c r="W9" s="121">
        <v>1251723593</v>
      </c>
      <c r="X9" s="121">
        <v>1283940755</v>
      </c>
      <c r="Y9" s="121">
        <v>1320628995</v>
      </c>
      <c r="Z9" s="121">
        <v>1382555355</v>
      </c>
      <c r="AB9" s="122" t="str">
        <f>TEXT(Z9/1000000,"$#,###.0")&amp;" mil"</f>
        <v>$1,382.6 mil</v>
      </c>
      <c r="AD9" s="123">
        <f t="shared" si="1"/>
        <v>4.6891564727457702E-2</v>
      </c>
      <c r="AF9" s="123">
        <f t="shared" si="0"/>
        <v>0.20087857588386049</v>
      </c>
    </row>
    <row r="10" spans="1:32" x14ac:dyDescent="0.25">
      <c r="A10" s="52" t="s">
        <v>18</v>
      </c>
      <c r="B10" s="53"/>
      <c r="C10" s="54"/>
      <c r="D10" s="55">
        <f>AD105</f>
        <v>21.238756455419132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50.007340347443105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91.729875214093468</v>
      </c>
      <c r="P11" s="56" t="s">
        <v>89</v>
      </c>
      <c r="S11" s="120" t="s">
        <v>30</v>
      </c>
      <c r="T11" s="125">
        <v>25487</v>
      </c>
      <c r="U11" s="125">
        <v>25493</v>
      </c>
      <c r="V11" s="125">
        <v>25323</v>
      </c>
      <c r="W11" s="125">
        <v>25073</v>
      </c>
      <c r="X11" s="125">
        <v>24917</v>
      </c>
      <c r="Y11" s="125">
        <v>25143</v>
      </c>
      <c r="Z11" s="125">
        <v>25780</v>
      </c>
    </row>
    <row r="12" spans="1:32" ht="28.5" customHeight="1" x14ac:dyDescent="0.25">
      <c r="A12" s="52" t="s">
        <v>20</v>
      </c>
      <c r="B12" s="54"/>
      <c r="C12" s="54"/>
      <c r="D12" s="55">
        <f>AD108</f>
        <v>17.0696672252813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16.946415463665279</v>
      </c>
      <c r="P12" s="56" t="s">
        <v>89</v>
      </c>
      <c r="S12" s="120" t="s">
        <v>31</v>
      </c>
      <c r="T12" s="125">
        <v>3410</v>
      </c>
      <c r="U12" s="125">
        <v>3351</v>
      </c>
      <c r="V12" s="125">
        <v>3323</v>
      </c>
      <c r="W12" s="125">
        <v>3200</v>
      </c>
      <c r="X12" s="125">
        <v>3278</v>
      </c>
      <c r="Y12" s="125">
        <v>3384</v>
      </c>
      <c r="Z12" s="125">
        <v>3459</v>
      </c>
    </row>
    <row r="13" spans="1:32" ht="15" customHeight="1" x14ac:dyDescent="0.25">
      <c r="A13" s="52" t="s">
        <v>21</v>
      </c>
      <c r="B13" s="54"/>
      <c r="C13" s="54"/>
      <c r="D13" s="55">
        <f>AD109</f>
        <v>13.550395020349534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41.8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20.910427853209754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40.439139505455039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275</v>
      </c>
      <c r="Z15" s="125">
        <v>239</v>
      </c>
      <c r="AB15" s="129">
        <f t="shared" ref="AB15:AB34" si="2">IF(Z15="np",0,Z15/$Z$34)</f>
        <v>8.1740141591709701E-3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210</v>
      </c>
      <c r="Z16" s="125">
        <v>216</v>
      </c>
      <c r="AB16" s="129">
        <f t="shared" si="2"/>
        <v>7.3873935497110023E-3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1061</v>
      </c>
      <c r="Z17" s="125">
        <v>1170</v>
      </c>
      <c r="AB17" s="129">
        <f t="shared" si="2"/>
        <v>4.0015048394267928E-2</v>
      </c>
    </row>
    <row r="18" spans="1:28" x14ac:dyDescent="0.25">
      <c r="A18" s="82" t="str">
        <f>$S$1&amp;" ("&amp;$T$2&amp;" to "&amp;$Z$2&amp;")"</f>
        <v>Norwood Payneham St Peters (2011-12 to 2017-18)</v>
      </c>
      <c r="B18" s="82"/>
      <c r="C18" s="82"/>
      <c r="D18" s="82"/>
      <c r="E18" s="82"/>
      <c r="F18" s="82"/>
      <c r="G18" s="82" t="str">
        <f>$S$1&amp;" ("&amp;$T$2&amp;" to "&amp;$Z$2&amp;")"</f>
        <v>Norwood Payneham St Peters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142</v>
      </c>
      <c r="Z18" s="125">
        <v>170</v>
      </c>
      <c r="AB18" s="129">
        <f t="shared" si="2"/>
        <v>5.8141523307910668E-3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1136</v>
      </c>
      <c r="Z19" s="125">
        <v>1270</v>
      </c>
      <c r="AB19" s="129">
        <f t="shared" si="2"/>
        <v>4.3435138000615617E-2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885</v>
      </c>
      <c r="Z20" s="125">
        <v>839</v>
      </c>
      <c r="AB20" s="129">
        <f t="shared" si="2"/>
        <v>2.8694551797257089E-2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2201</v>
      </c>
      <c r="Z21" s="125">
        <v>2204</v>
      </c>
      <c r="AB21" s="129">
        <f t="shared" si="2"/>
        <v>7.5378774923903005E-2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2372</v>
      </c>
      <c r="Z22" s="125">
        <v>2303</v>
      </c>
      <c r="AB22" s="129">
        <f t="shared" si="2"/>
        <v>7.8764663634187215E-2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495</v>
      </c>
      <c r="Z23" s="125">
        <v>610</v>
      </c>
      <c r="AB23" s="129">
        <f t="shared" si="2"/>
        <v>2.0862546598720888E-2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506</v>
      </c>
      <c r="Z24" s="125">
        <v>575</v>
      </c>
      <c r="AB24" s="129">
        <f t="shared" si="2"/>
        <v>1.9665515236499197E-2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1000</v>
      </c>
      <c r="Z25" s="125">
        <v>1045</v>
      </c>
      <c r="AB25" s="129">
        <f t="shared" si="2"/>
        <v>3.5739936386333319E-2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535</v>
      </c>
      <c r="Z26" s="125">
        <v>558</v>
      </c>
      <c r="AB26" s="129">
        <f t="shared" si="2"/>
        <v>1.908410000342009E-2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2582</v>
      </c>
      <c r="Z27" s="125">
        <v>2937</v>
      </c>
      <c r="AB27" s="129">
        <f t="shared" si="2"/>
        <v>0.10044803173843155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2067</v>
      </c>
      <c r="Z28" s="125">
        <v>2338</v>
      </c>
      <c r="AB28" s="129">
        <f t="shared" si="2"/>
        <v>7.99616949964089E-2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1865</v>
      </c>
      <c r="Z29" s="125">
        <v>1897</v>
      </c>
      <c r="AB29" s="129">
        <f t="shared" si="2"/>
        <v>6.4879099832415604E-2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3218</v>
      </c>
      <c r="Z30" s="125">
        <v>3385</v>
      </c>
      <c r="AB30" s="129">
        <f t="shared" si="2"/>
        <v>0.11577003317486918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4138</v>
      </c>
      <c r="Z31" s="125">
        <v>4362</v>
      </c>
      <c r="AB31" s="129">
        <f t="shared" si="2"/>
        <v>0.14918430862888607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706</v>
      </c>
      <c r="Z32" s="125">
        <v>800</v>
      </c>
      <c r="AB32" s="129">
        <f t="shared" si="2"/>
        <v>2.7360716850781491E-2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786</v>
      </c>
      <c r="Z33" s="125">
        <v>854</v>
      </c>
      <c r="AB33" s="129">
        <f t="shared" si="2"/>
        <v>2.9207565238209242E-2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28527</v>
      </c>
      <c r="Z34" s="132">
        <v>29239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10</v>
      </c>
      <c r="Y44" s="125">
        <v>13</v>
      </c>
      <c r="Z44" s="125">
        <v>13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151</v>
      </c>
      <c r="Y45" s="125">
        <v>138</v>
      </c>
      <c r="Z45" s="125">
        <v>140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578</v>
      </c>
      <c r="Y46" s="125">
        <v>582</v>
      </c>
      <c r="Z46" s="125">
        <v>681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1307</v>
      </c>
      <c r="Y47" s="125">
        <v>1456</v>
      </c>
      <c r="Z47" s="125">
        <v>1405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1959</v>
      </c>
      <c r="Y48" s="125">
        <v>1972</v>
      </c>
      <c r="Z48" s="125">
        <v>2077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Norwood Payneham St Peters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1816</v>
      </c>
      <c r="Y49" s="125">
        <v>1789</v>
      </c>
      <c r="Z49" s="125">
        <v>1840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1494</v>
      </c>
      <c r="Y50" s="125">
        <v>1478</v>
      </c>
      <c r="Z50" s="125">
        <v>1594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1303</v>
      </c>
      <c r="Y51" s="125">
        <v>1334</v>
      </c>
      <c r="Z51" s="125">
        <v>1283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1193</v>
      </c>
      <c r="Y52" s="125">
        <v>1251</v>
      </c>
      <c r="Z52" s="125">
        <v>1335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1167</v>
      </c>
      <c r="Y53" s="125">
        <v>1196</v>
      </c>
      <c r="Z53" s="125">
        <v>1118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1106</v>
      </c>
      <c r="Y54" s="125">
        <v>1093</v>
      </c>
      <c r="Z54" s="125">
        <v>1152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762</v>
      </c>
      <c r="Y55" s="125">
        <v>826</v>
      </c>
      <c r="Z55" s="125">
        <v>860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523</v>
      </c>
      <c r="Y56" s="125">
        <v>495</v>
      </c>
      <c r="Z56" s="125">
        <v>499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234</v>
      </c>
      <c r="Y57" s="125">
        <v>253</v>
      </c>
      <c r="Z57" s="125">
        <v>289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92</v>
      </c>
      <c r="Y58" s="125">
        <v>94</v>
      </c>
      <c r="Z58" s="125">
        <v>105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40</v>
      </c>
      <c r="Y59" s="125">
        <v>46</v>
      </c>
      <c r="Z59" s="125">
        <v>43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29</v>
      </c>
      <c r="Y60" s="125">
        <v>31</v>
      </c>
      <c r="Z60" s="125">
        <v>26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13769</v>
      </c>
      <c r="Y61" s="125">
        <v>14049</v>
      </c>
      <c r="Z61" s="125">
        <v>14472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7</v>
      </c>
      <c r="Y63" s="125">
        <v>5</v>
      </c>
      <c r="Z63" s="125">
        <v>11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Norwood Payneham St Peters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190</v>
      </c>
      <c r="Y64" s="125">
        <v>198</v>
      </c>
      <c r="Z64" s="125">
        <v>185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726</v>
      </c>
      <c r="Y65" s="125">
        <v>686</v>
      </c>
      <c r="Z65" s="125">
        <v>656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1562</v>
      </c>
      <c r="Y66" s="125">
        <v>1510</v>
      </c>
      <c r="Z66" s="125">
        <v>1504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2109</v>
      </c>
      <c r="Y67" s="125">
        <v>2060</v>
      </c>
      <c r="Z67" s="125">
        <v>2128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1645</v>
      </c>
      <c r="Y68" s="125">
        <v>1725</v>
      </c>
      <c r="Z68" s="125">
        <v>1740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1361</v>
      </c>
      <c r="Y69" s="125">
        <v>1395</v>
      </c>
      <c r="Z69" s="125">
        <v>1456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1304</v>
      </c>
      <c r="Y70" s="125">
        <v>1305</v>
      </c>
      <c r="Z70" s="125">
        <v>1337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1347</v>
      </c>
      <c r="Y71" s="125">
        <v>1393</v>
      </c>
      <c r="Z71" s="125">
        <v>1463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1364</v>
      </c>
      <c r="Y72" s="125">
        <v>1293</v>
      </c>
      <c r="Z72" s="125">
        <v>1271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1165</v>
      </c>
      <c r="Y73" s="125">
        <v>1157</v>
      </c>
      <c r="Z73" s="125">
        <v>1214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879</v>
      </c>
      <c r="Y74" s="125">
        <v>916</v>
      </c>
      <c r="Z74" s="125">
        <v>950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445</v>
      </c>
      <c r="Y75" s="125">
        <v>478</v>
      </c>
      <c r="Z75" s="125">
        <v>460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162</v>
      </c>
      <c r="Y76" s="125">
        <v>183</v>
      </c>
      <c r="Z76" s="125">
        <v>216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77</v>
      </c>
      <c r="Y77" s="125">
        <v>78</v>
      </c>
      <c r="Z77" s="125">
        <v>82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39</v>
      </c>
      <c r="Y78" s="125">
        <v>37</v>
      </c>
      <c r="Z78" s="125">
        <v>45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57</v>
      </c>
      <c r="Y79" s="125">
        <v>57</v>
      </c>
      <c r="Z79" s="125">
        <v>61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14429</v>
      </c>
      <c r="Y80" s="125">
        <v>14478</v>
      </c>
      <c r="Z80" s="125">
        <v>14766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Norwood Payneham St Peters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1271</v>
      </c>
      <c r="Y83" s="125">
        <v>1325</v>
      </c>
      <c r="Z83" s="125">
        <v>1365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2592</v>
      </c>
      <c r="Y84" s="125">
        <v>2618</v>
      </c>
      <c r="Z84" s="125">
        <v>2748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29,239</v>
      </c>
      <c r="D85" s="96">
        <f t="shared" ref="D85:D90" si="4">AD4</f>
        <v>2.4958810951028809E-2</v>
      </c>
      <c r="E85" s="97">
        <f t="shared" ref="E85:E90" si="5">AD4</f>
        <v>2.4958810951028809E-2</v>
      </c>
      <c r="F85" s="96">
        <f t="shared" ref="F85:F90" si="6">AF4</f>
        <v>1.1940195196234571E-2</v>
      </c>
      <c r="G85" s="97">
        <f t="shared" ref="G85:G90" si="7">AF4</f>
        <v>1.1940195196234571E-2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1003</v>
      </c>
      <c r="Y85" s="125">
        <v>993</v>
      </c>
      <c r="Z85" s="125">
        <v>1019</v>
      </c>
    </row>
    <row r="86" spans="1:32" ht="15" customHeight="1" x14ac:dyDescent="0.25">
      <c r="A86" s="98" t="s">
        <v>4</v>
      </c>
      <c r="B86" s="95"/>
      <c r="C86" s="109" t="str">
        <f t="shared" si="3"/>
        <v>14,472</v>
      </c>
      <c r="D86" s="96">
        <f t="shared" si="4"/>
        <v>3.0108904548366455E-2</v>
      </c>
      <c r="E86" s="97">
        <f t="shared" si="5"/>
        <v>3.0108904548366455E-2</v>
      </c>
      <c r="F86" s="96">
        <f t="shared" si="6"/>
        <v>2.6674233825198623E-2</v>
      </c>
      <c r="G86" s="97">
        <f t="shared" si="7"/>
        <v>2.6674233825198623E-2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635</v>
      </c>
      <c r="Y86" s="125">
        <v>673</v>
      </c>
      <c r="Z86" s="125">
        <v>667</v>
      </c>
    </row>
    <row r="87" spans="1:32" ht="15" customHeight="1" x14ac:dyDescent="0.25">
      <c r="A87" s="98" t="s">
        <v>5</v>
      </c>
      <c r="B87" s="95"/>
      <c r="C87" s="109" t="str">
        <f t="shared" si="3"/>
        <v>14,766</v>
      </c>
      <c r="D87" s="96">
        <f t="shared" si="4"/>
        <v>1.9892250310816317E-2</v>
      </c>
      <c r="E87" s="97">
        <f t="shared" si="5"/>
        <v>1.9892250310816317E-2</v>
      </c>
      <c r="F87" s="96">
        <f t="shared" si="6"/>
        <v>-2.1624543857278189E-3</v>
      </c>
      <c r="G87" s="97">
        <f t="shared" si="7"/>
        <v>-2.1624543857278189E-3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599</v>
      </c>
      <c r="Y87" s="125">
        <v>584</v>
      </c>
      <c r="Z87" s="125">
        <v>642</v>
      </c>
    </row>
    <row r="88" spans="1:32" ht="15" customHeight="1" x14ac:dyDescent="0.25">
      <c r="A88" s="95" t="s">
        <v>6</v>
      </c>
      <c r="B88" s="95"/>
      <c r="C88" s="109" t="str">
        <f t="shared" si="3"/>
        <v>20,435</v>
      </c>
      <c r="D88" s="96">
        <f t="shared" si="4"/>
        <v>1.9151164530447407E-2</v>
      </c>
      <c r="E88" s="97">
        <f t="shared" si="5"/>
        <v>1.9151164530447407E-2</v>
      </c>
      <c r="F88" s="96">
        <f t="shared" si="6"/>
        <v>6.0555336746750399E-3</v>
      </c>
      <c r="G88" s="97">
        <f t="shared" si="7"/>
        <v>6.0555336746750399E-3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599</v>
      </c>
      <c r="Y88" s="125">
        <v>612</v>
      </c>
      <c r="Z88" s="125">
        <v>627</v>
      </c>
    </row>
    <row r="89" spans="1:32" ht="15" customHeight="1" x14ac:dyDescent="0.25">
      <c r="A89" s="95" t="s">
        <v>104</v>
      </c>
      <c r="B89" s="95"/>
      <c r="C89" s="146" t="str">
        <f t="shared" si="3"/>
        <v>$43,821</v>
      </c>
      <c r="D89" s="96">
        <f t="shared" si="4"/>
        <v>3.4383862846945723E-2</v>
      </c>
      <c r="E89" s="97">
        <f t="shared" si="5"/>
        <v>3.4383862846945723E-2</v>
      </c>
      <c r="F89" s="96">
        <f t="shared" si="6"/>
        <v>0.17454831714010721</v>
      </c>
      <c r="G89" s="97">
        <f t="shared" si="7"/>
        <v>0.17454831714010721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325</v>
      </c>
      <c r="Y89" s="125">
        <v>332</v>
      </c>
      <c r="Z89" s="125">
        <v>357</v>
      </c>
    </row>
    <row r="90" spans="1:32" ht="15" customHeight="1" x14ac:dyDescent="0.25">
      <c r="A90" s="95" t="s">
        <v>7</v>
      </c>
      <c r="B90" s="95"/>
      <c r="C90" s="109" t="str">
        <f t="shared" si="3"/>
        <v>$1,382.6 mil</v>
      </c>
      <c r="D90" s="96">
        <f t="shared" si="4"/>
        <v>4.6891564727457702E-2</v>
      </c>
      <c r="E90" s="97">
        <f t="shared" si="5"/>
        <v>4.6891564727457702E-2</v>
      </c>
      <c r="F90" s="96">
        <f t="shared" si="6"/>
        <v>0.20087857588386049</v>
      </c>
      <c r="G90" s="97">
        <f t="shared" si="7"/>
        <v>0.20087857588386049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631</v>
      </c>
      <c r="Y90" s="125">
        <v>659</v>
      </c>
      <c r="Z90" s="125">
        <v>711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9936</v>
      </c>
      <c r="Y91" s="125">
        <v>9957</v>
      </c>
      <c r="Z91" s="125">
        <v>10215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893</v>
      </c>
      <c r="Y93" s="125">
        <v>928</v>
      </c>
      <c r="Z93" s="125">
        <v>987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3009</v>
      </c>
      <c r="Y94" s="125">
        <v>3067</v>
      </c>
      <c r="Z94" s="125">
        <v>3150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237</v>
      </c>
      <c r="Y95" s="125">
        <v>249</v>
      </c>
      <c r="Z95" s="125">
        <v>264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1069</v>
      </c>
      <c r="Y96" s="125">
        <v>1165</v>
      </c>
      <c r="Z96" s="125">
        <v>1219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1617</v>
      </c>
      <c r="Y97" s="125">
        <v>1727</v>
      </c>
      <c r="Z97" s="125">
        <v>1741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830</v>
      </c>
      <c r="Y98" s="125">
        <v>815</v>
      </c>
      <c r="Z98" s="125">
        <v>840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26</v>
      </c>
      <c r="Y99" s="125">
        <v>23</v>
      </c>
      <c r="Z99" s="125">
        <v>27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312</v>
      </c>
      <c r="Y100" s="125">
        <v>322</v>
      </c>
      <c r="Z100" s="125">
        <v>333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9990</v>
      </c>
      <c r="Y101" s="125">
        <v>10094</v>
      </c>
      <c r="Z101" s="125">
        <v>10219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19394</v>
      </c>
      <c r="Y104" s="125">
        <v>20103</v>
      </c>
      <c r="Z104" s="125">
        <v>20686</v>
      </c>
      <c r="AB104" s="122" t="str">
        <f>TEXT(Z104,"###,###")</f>
        <v>20,686</v>
      </c>
      <c r="AD104" s="143">
        <f>Z104/($Z$4)*100</f>
        <v>70.747973596908238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6187</v>
      </c>
      <c r="Y105" s="125">
        <v>6193</v>
      </c>
      <c r="Z105" s="125">
        <v>6210</v>
      </c>
      <c r="AB105" s="122" t="str">
        <f>TEXT(Z105,"###,###")</f>
        <v>6,210</v>
      </c>
      <c r="AD105" s="143">
        <f>Z105/($Z$4)*100</f>
        <v>21.238756455419132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25581</v>
      </c>
      <c r="Y106" s="132">
        <v>26296</v>
      </c>
      <c r="Z106" s="132">
        <v>26896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3899</v>
      </c>
      <c r="Y108" s="125">
        <v>4264</v>
      </c>
      <c r="Z108" s="125">
        <v>4991</v>
      </c>
      <c r="AB108" s="122" t="str">
        <f>TEXT(Z108,"###,###")</f>
        <v>4,991</v>
      </c>
      <c r="AD108" s="143">
        <f>Z108/($Z$4)*100</f>
        <v>17.0696672252813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3834</v>
      </c>
      <c r="Y109" s="125">
        <v>4114</v>
      </c>
      <c r="Z109" s="125">
        <v>3962</v>
      </c>
      <c r="AB109" s="122" t="str">
        <f>TEXT(Z109,"###,###")</f>
        <v>3,962</v>
      </c>
      <c r="AD109" s="143">
        <f>Z109/($Z$4)*100</f>
        <v>13.550395020349534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6111</v>
      </c>
      <c r="Y110" s="125">
        <v>6048</v>
      </c>
      <c r="Z110" s="125">
        <v>6114</v>
      </c>
      <c r="AB110" s="122" t="str">
        <f>TEXT(Z110,"###,###")</f>
        <v>6,114</v>
      </c>
      <c r="AD110" s="143">
        <f>Z110/($Z$4)*100</f>
        <v>20.910427853209754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11738</v>
      </c>
      <c r="Y111" s="125">
        <v>11870</v>
      </c>
      <c r="Z111" s="125">
        <v>11824</v>
      </c>
      <c r="AB111" s="122" t="str">
        <f>TEXT(Z111,"###,###")</f>
        <v>11,824</v>
      </c>
      <c r="AD111" s="143">
        <f>Z111/($Z$4)*100</f>
        <v>40.439139505455039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28198</v>
      </c>
      <c r="Y112" s="125">
        <v>28527</v>
      </c>
      <c r="Z112" s="125">
        <v>29239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38.5</v>
      </c>
      <c r="U118" s="144">
        <v>37.770000000000003</v>
      </c>
      <c r="V118" s="144">
        <v>43.9</v>
      </c>
      <c r="W118" s="144">
        <v>41.16</v>
      </c>
      <c r="X118" s="144">
        <v>38.54</v>
      </c>
      <c r="Y118" s="144">
        <v>41.72</v>
      </c>
      <c r="Z118" s="144">
        <v>41.81</v>
      </c>
      <c r="AB118" s="122" t="str">
        <f>TEXT(Z118,"##.0")</f>
        <v>41.8</v>
      </c>
    </row>
    <row r="120" spans="19:32" x14ac:dyDescent="0.25">
      <c r="S120" s="115" t="s">
        <v>106</v>
      </c>
      <c r="T120" s="125">
        <v>16905</v>
      </c>
      <c r="U120" s="125">
        <v>16991</v>
      </c>
      <c r="V120" s="125">
        <v>16928</v>
      </c>
      <c r="W120" s="125">
        <v>16777</v>
      </c>
      <c r="X120" s="125">
        <v>16645</v>
      </c>
      <c r="Y120" s="125">
        <v>16667</v>
      </c>
      <c r="Z120" s="125">
        <v>16976</v>
      </c>
      <c r="AB120" s="122" t="str">
        <f>TEXT(Z120,"###,###")</f>
        <v>16,976</v>
      </c>
    </row>
    <row r="121" spans="19:32" x14ac:dyDescent="0.25">
      <c r="S121" s="115" t="s">
        <v>107</v>
      </c>
      <c r="T121" s="125">
        <v>1704</v>
      </c>
      <c r="U121" s="125">
        <v>1738</v>
      </c>
      <c r="V121" s="125">
        <v>1670</v>
      </c>
      <c r="W121" s="125">
        <v>1584</v>
      </c>
      <c r="X121" s="125">
        <v>1683</v>
      </c>
      <c r="Y121" s="125">
        <v>1716</v>
      </c>
      <c r="Z121" s="125">
        <v>1694</v>
      </c>
      <c r="AB121" s="122" t="str">
        <f>TEXT(Z121,"###,###")</f>
        <v>1,694</v>
      </c>
    </row>
    <row r="122" spans="19:32" x14ac:dyDescent="0.25">
      <c r="S122" s="115" t="s">
        <v>108</v>
      </c>
      <c r="T122" s="125">
        <v>1708</v>
      </c>
      <c r="U122" s="125">
        <v>1615</v>
      </c>
      <c r="V122" s="125">
        <v>1651</v>
      </c>
      <c r="W122" s="125">
        <v>1618</v>
      </c>
      <c r="X122" s="125">
        <v>1596</v>
      </c>
      <c r="Y122" s="125">
        <v>1668</v>
      </c>
      <c r="Z122" s="125">
        <v>1769</v>
      </c>
      <c r="AB122" s="122" t="str">
        <f>TEXT(Z122,"###,###")</f>
        <v>1,769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18613</v>
      </c>
      <c r="U124" s="125">
        <v>18606</v>
      </c>
      <c r="V124" s="125">
        <v>18579</v>
      </c>
      <c r="W124" s="125">
        <v>18395</v>
      </c>
      <c r="X124" s="125">
        <v>18241</v>
      </c>
      <c r="Y124" s="125">
        <v>18335</v>
      </c>
      <c r="Z124" s="125">
        <v>18745</v>
      </c>
      <c r="AB124" s="122" t="str">
        <f>TEXT(Z124,"###,###")</f>
        <v>18,745</v>
      </c>
      <c r="AD124" s="139">
        <f>Z124/$Z$7*100</f>
        <v>91.729875214093468</v>
      </c>
    </row>
    <row r="125" spans="19:32" x14ac:dyDescent="0.25">
      <c r="S125" s="115" t="s">
        <v>110</v>
      </c>
      <c r="T125" s="125">
        <v>3412</v>
      </c>
      <c r="U125" s="125">
        <v>3353</v>
      </c>
      <c r="V125" s="125">
        <v>3321</v>
      </c>
      <c r="W125" s="125">
        <v>3202</v>
      </c>
      <c r="X125" s="125">
        <v>3279</v>
      </c>
      <c r="Y125" s="125">
        <v>3384</v>
      </c>
      <c r="Z125" s="125">
        <v>3463</v>
      </c>
      <c r="AB125" s="122" t="str">
        <f>TEXT(Z125,"###,###")</f>
        <v>3,463</v>
      </c>
      <c r="AD125" s="139">
        <f>Z125/$Z$7*100</f>
        <v>16.946415463665279</v>
      </c>
    </row>
    <row r="127" spans="19:32" x14ac:dyDescent="0.25">
      <c r="S127" s="115" t="s">
        <v>111</v>
      </c>
      <c r="T127" s="125">
        <v>10102</v>
      </c>
      <c r="U127" s="125">
        <v>10196</v>
      </c>
      <c r="V127" s="125">
        <v>10135</v>
      </c>
      <c r="W127" s="125">
        <v>9977</v>
      </c>
      <c r="X127" s="125">
        <v>9936</v>
      </c>
      <c r="Y127" s="125">
        <v>9957</v>
      </c>
      <c r="Z127" s="125">
        <v>10215</v>
      </c>
      <c r="AB127" s="122" t="str">
        <f>TEXT(Z127,"###,###")</f>
        <v>10,215</v>
      </c>
      <c r="AD127" s="139">
        <f>Z127/$Z$7*100</f>
        <v>49.987766087594814</v>
      </c>
    </row>
    <row r="128" spans="19:32" x14ac:dyDescent="0.25">
      <c r="S128" s="115" t="s">
        <v>112</v>
      </c>
      <c r="T128" s="125">
        <v>10210</v>
      </c>
      <c r="U128" s="125">
        <v>10145</v>
      </c>
      <c r="V128" s="125">
        <v>10115</v>
      </c>
      <c r="W128" s="125">
        <v>10000</v>
      </c>
      <c r="X128" s="125">
        <v>9989</v>
      </c>
      <c r="Y128" s="125">
        <v>10094</v>
      </c>
      <c r="Z128" s="125">
        <v>10219</v>
      </c>
      <c r="AB128" s="122" t="str">
        <f>TEXT(Z128,"###,###")</f>
        <v>10,219</v>
      </c>
      <c r="AD128" s="139">
        <f>Z128/$Z$7*100</f>
        <v>50.007340347443105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05" id="{78FFEB3E-FED5-4BDD-9CC6-D0097DE02C8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308" id="{6E66FC04-3C3E-41CC-A82F-328E43449DF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11" id="{BDBE2447-B62C-4DD3-8180-0C248558015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314" id="{394E4AB3-D1A3-4498-A6DA-B392C04F410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CCCC13-D73C-400D-A419-D560BF91F739}">
  <sheetPr codeName="Sheet106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Onkaparinga</v>
      </c>
      <c r="T1" s="113"/>
      <c r="U1" s="113"/>
      <c r="V1" s="113"/>
      <c r="W1" s="113"/>
      <c r="X1" s="113"/>
      <c r="Y1" s="114" t="str">
        <f>Y3</f>
        <v>10.42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160</v>
      </c>
      <c r="Y3" s="118" t="s">
        <v>241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10.42 Onkaparinga,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117879</v>
      </c>
      <c r="U4" s="121">
        <v>117689</v>
      </c>
      <c r="V4" s="121">
        <v>117675</v>
      </c>
      <c r="W4" s="121">
        <v>117311</v>
      </c>
      <c r="X4" s="121">
        <v>115753</v>
      </c>
      <c r="Y4" s="121">
        <v>118734</v>
      </c>
      <c r="Z4" s="121">
        <v>122798</v>
      </c>
      <c r="AB4" s="122" t="str">
        <f>TEXT(Z4,"###,###")</f>
        <v>122,798</v>
      </c>
      <c r="AD4" s="123">
        <f>Z4/Y4-1</f>
        <v>3.4227769636330008E-2</v>
      </c>
      <c r="AF4" s="123">
        <f t="shared" ref="AF4:AF9" si="0">Z4/T4-1</f>
        <v>4.1729230821435648E-2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60700</v>
      </c>
      <c r="U5" s="121">
        <v>60864</v>
      </c>
      <c r="V5" s="121">
        <v>60551</v>
      </c>
      <c r="W5" s="121">
        <v>60173</v>
      </c>
      <c r="X5" s="121">
        <v>59080</v>
      </c>
      <c r="Y5" s="121">
        <v>60583</v>
      </c>
      <c r="Z5" s="121">
        <v>62410</v>
      </c>
      <c r="AB5" s="122" t="str">
        <f>TEXT(Z5,"###,###")</f>
        <v>62,410</v>
      </c>
      <c r="AD5" s="123">
        <f t="shared" ref="AD5:AD9" si="1">Z5/Y5-1</f>
        <v>3.0156974728884345E-2</v>
      </c>
      <c r="AF5" s="123">
        <f t="shared" si="0"/>
        <v>2.8171334431631001E-2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57179</v>
      </c>
      <c r="U6" s="121">
        <v>56825</v>
      </c>
      <c r="V6" s="121">
        <v>57124</v>
      </c>
      <c r="W6" s="121">
        <v>57138</v>
      </c>
      <c r="X6" s="121">
        <v>56673</v>
      </c>
      <c r="Y6" s="121">
        <v>58151</v>
      </c>
      <c r="Z6" s="121">
        <v>60387</v>
      </c>
      <c r="AB6" s="122" t="str">
        <f>TEXT(Z6,"###,###")</f>
        <v>60,387</v>
      </c>
      <c r="AD6" s="123">
        <f t="shared" si="1"/>
        <v>3.8451617341060285E-2</v>
      </c>
      <c r="AF6" s="123">
        <f t="shared" si="0"/>
        <v>5.6104513894961405E-2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87776</v>
      </c>
      <c r="U7" s="121">
        <v>87481</v>
      </c>
      <c r="V7" s="121">
        <v>87854</v>
      </c>
      <c r="W7" s="121">
        <v>87380</v>
      </c>
      <c r="X7" s="121">
        <v>87300</v>
      </c>
      <c r="Y7" s="121">
        <v>88334</v>
      </c>
      <c r="Z7" s="121">
        <v>90224</v>
      </c>
      <c r="AB7" s="122" t="str">
        <f>TEXT(Z7,"###,###")</f>
        <v>90,224</v>
      </c>
      <c r="AD7" s="123">
        <f t="shared" si="1"/>
        <v>2.139606493535906E-2</v>
      </c>
      <c r="AF7" s="123">
        <f t="shared" si="0"/>
        <v>2.7889172438935406E-2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122,798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90,224</v>
      </c>
      <c r="P8" s="48"/>
      <c r="S8" s="120" t="s">
        <v>88</v>
      </c>
      <c r="T8" s="121">
        <v>37959</v>
      </c>
      <c r="U8" s="121">
        <v>39522.5</v>
      </c>
      <c r="V8" s="121">
        <v>39735.57</v>
      </c>
      <c r="W8" s="121">
        <v>40680.769999999997</v>
      </c>
      <c r="X8" s="121">
        <v>42425.42</v>
      </c>
      <c r="Y8" s="121">
        <v>42961.47</v>
      </c>
      <c r="Z8" s="121">
        <v>44401.42</v>
      </c>
      <c r="AB8" s="122" t="str">
        <f>TEXT(Z8,"$###,###")</f>
        <v>$44,401</v>
      </c>
      <c r="AD8" s="123">
        <f t="shared" si="1"/>
        <v>3.3517242310377116E-2</v>
      </c>
      <c r="AF8" s="123">
        <f t="shared" si="0"/>
        <v>0.16972048789483396</v>
      </c>
    </row>
    <row r="9" spans="1:32" x14ac:dyDescent="0.25">
      <c r="A9" s="52" t="s">
        <v>15</v>
      </c>
      <c r="B9" s="53"/>
      <c r="C9" s="54"/>
      <c r="D9" s="55">
        <f>AD104</f>
        <v>75.026466229091682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51.102810782053552</v>
      </c>
      <c r="P9" s="56" t="s">
        <v>89</v>
      </c>
      <c r="S9" s="120" t="s">
        <v>7</v>
      </c>
      <c r="T9" s="121">
        <v>3914091970</v>
      </c>
      <c r="U9" s="121">
        <v>4056418610</v>
      </c>
      <c r="V9" s="121">
        <v>4158281145</v>
      </c>
      <c r="W9" s="121">
        <v>4222826960</v>
      </c>
      <c r="X9" s="121">
        <v>4315391093</v>
      </c>
      <c r="Y9" s="121">
        <v>4457546075</v>
      </c>
      <c r="Z9" s="121">
        <v>4706915910</v>
      </c>
      <c r="AB9" s="122" t="str">
        <f>TEXT(Z9/1000000,"$#,###.0")&amp;" mil"</f>
        <v>$4,706.9 mil</v>
      </c>
      <c r="AD9" s="123">
        <f t="shared" si="1"/>
        <v>5.594329947559773E-2</v>
      </c>
      <c r="AF9" s="123">
        <f t="shared" si="0"/>
        <v>0.20255628791471647</v>
      </c>
    </row>
    <row r="10" spans="1:32" x14ac:dyDescent="0.25">
      <c r="A10" s="52" t="s">
        <v>18</v>
      </c>
      <c r="B10" s="53"/>
      <c r="C10" s="54"/>
      <c r="D10" s="55">
        <f>AD105</f>
        <v>17.338230264336552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48.896080865401665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92.457660932789494</v>
      </c>
      <c r="P11" s="56" t="s">
        <v>89</v>
      </c>
      <c r="S11" s="120" t="s">
        <v>30</v>
      </c>
      <c r="T11" s="125">
        <v>105466</v>
      </c>
      <c r="U11" s="125">
        <v>105733</v>
      </c>
      <c r="V11" s="125">
        <v>106054</v>
      </c>
      <c r="W11" s="125">
        <v>105870</v>
      </c>
      <c r="X11" s="125">
        <v>104006</v>
      </c>
      <c r="Y11" s="125">
        <v>106713</v>
      </c>
      <c r="Z11" s="125">
        <v>110546</v>
      </c>
    </row>
    <row r="12" spans="1:32" ht="28.5" customHeight="1" x14ac:dyDescent="0.25">
      <c r="A12" s="52" t="s">
        <v>20</v>
      </c>
      <c r="B12" s="54"/>
      <c r="C12" s="54"/>
      <c r="D12" s="55">
        <f>AD108</f>
        <v>14.773041906219971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13.579535378613231</v>
      </c>
      <c r="P12" s="56" t="s">
        <v>89</v>
      </c>
      <c r="S12" s="120" t="s">
        <v>31</v>
      </c>
      <c r="T12" s="125">
        <v>12413</v>
      </c>
      <c r="U12" s="125">
        <v>11956</v>
      </c>
      <c r="V12" s="125">
        <v>11621</v>
      </c>
      <c r="W12" s="125">
        <v>11441</v>
      </c>
      <c r="X12" s="125">
        <v>11747</v>
      </c>
      <c r="Y12" s="125">
        <v>12021</v>
      </c>
      <c r="Z12" s="125">
        <v>12252</v>
      </c>
    </row>
    <row r="13" spans="1:32" ht="15" customHeight="1" x14ac:dyDescent="0.25">
      <c r="A13" s="52" t="s">
        <v>21</v>
      </c>
      <c r="B13" s="54"/>
      <c r="C13" s="54"/>
      <c r="D13" s="55">
        <f>AD109</f>
        <v>13.875633153634423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41.5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20.067102070066287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43.648919363507552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1506</v>
      </c>
      <c r="Z15" s="125">
        <v>1486</v>
      </c>
      <c r="AB15" s="129">
        <f t="shared" ref="AB15:AB34" si="2">IF(Z15="np",0,Z15/$Z$34)</f>
        <v>1.210117428622616E-2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853</v>
      </c>
      <c r="Z16" s="125">
        <v>912</v>
      </c>
      <c r="AB16" s="129">
        <f t="shared" si="2"/>
        <v>7.4268310558803889E-3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8114</v>
      </c>
      <c r="Z17" s="125">
        <v>8678</v>
      </c>
      <c r="AB17" s="129">
        <f t="shared" si="2"/>
        <v>7.0668903402335545E-2</v>
      </c>
    </row>
    <row r="18" spans="1:28" x14ac:dyDescent="0.25">
      <c r="A18" s="82" t="str">
        <f>$S$1&amp;" ("&amp;$T$2&amp;" to "&amp;$Z$2&amp;")"</f>
        <v>Onkaparinga (2011-12 to 2017-18)</v>
      </c>
      <c r="B18" s="82"/>
      <c r="C18" s="82"/>
      <c r="D18" s="82"/>
      <c r="E18" s="82"/>
      <c r="F18" s="82"/>
      <c r="G18" s="82" t="str">
        <f>$S$1&amp;" ("&amp;$T$2&amp;" to "&amp;$Z$2&amp;")"</f>
        <v>Onkaparinga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961</v>
      </c>
      <c r="Z18" s="125">
        <v>991</v>
      </c>
      <c r="AB18" s="129">
        <f t="shared" si="2"/>
        <v>8.0701640091858165E-3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9439</v>
      </c>
      <c r="Z19" s="125">
        <v>10844</v>
      </c>
      <c r="AB19" s="129">
        <f t="shared" si="2"/>
        <v>8.8307627160051472E-2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3842</v>
      </c>
      <c r="Z20" s="125">
        <v>3774</v>
      </c>
      <c r="AB20" s="129">
        <f t="shared" si="2"/>
        <v>3.0733399566768189E-2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12804</v>
      </c>
      <c r="Z21" s="125">
        <v>12566</v>
      </c>
      <c r="AB21" s="129">
        <f t="shared" si="2"/>
        <v>0.10233065685108877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7602</v>
      </c>
      <c r="Z22" s="125">
        <v>7990</v>
      </c>
      <c r="AB22" s="129">
        <f t="shared" si="2"/>
        <v>6.506620629000473E-2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3413</v>
      </c>
      <c r="Z23" s="125">
        <v>3908</v>
      </c>
      <c r="AB23" s="129">
        <f t="shared" si="2"/>
        <v>3.1824622550855879E-2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1129</v>
      </c>
      <c r="Z24" s="125">
        <v>1130</v>
      </c>
      <c r="AB24" s="129">
        <f t="shared" si="2"/>
        <v>9.2021042687991661E-3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4081</v>
      </c>
      <c r="Z25" s="125">
        <v>4141</v>
      </c>
      <c r="AB25" s="129">
        <f t="shared" si="2"/>
        <v>3.3722047590351634E-2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1654</v>
      </c>
      <c r="Z26" s="125">
        <v>1815</v>
      </c>
      <c r="AB26" s="129">
        <f t="shared" si="2"/>
        <v>1.478037101581459E-2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5530</v>
      </c>
      <c r="Z27" s="125">
        <v>6397</v>
      </c>
      <c r="AB27" s="129">
        <f t="shared" si="2"/>
        <v>5.2093682307529442E-2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9714</v>
      </c>
      <c r="Z28" s="125">
        <v>10921</v>
      </c>
      <c r="AB28" s="129">
        <f t="shared" si="2"/>
        <v>8.893467320314663E-2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7082</v>
      </c>
      <c r="Z29" s="125">
        <v>7172</v>
      </c>
      <c r="AB29" s="129">
        <f t="shared" si="2"/>
        <v>5.8404860014006743E-2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9559</v>
      </c>
      <c r="Z30" s="125">
        <v>9931</v>
      </c>
      <c r="AB30" s="129">
        <f t="shared" si="2"/>
        <v>8.0872652649065943E-2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16357</v>
      </c>
      <c r="Z31" s="125">
        <v>17542</v>
      </c>
      <c r="AB31" s="129">
        <f t="shared" si="2"/>
        <v>0.14285248945422563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1781</v>
      </c>
      <c r="Z32" s="125">
        <v>2048</v>
      </c>
      <c r="AB32" s="129">
        <f t="shared" si="2"/>
        <v>1.6677796055310348E-2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4304</v>
      </c>
      <c r="Z33" s="125">
        <v>4723</v>
      </c>
      <c r="AB33" s="129">
        <f t="shared" si="2"/>
        <v>3.8461538461538464E-2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118734</v>
      </c>
      <c r="Z34" s="132">
        <v>122798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30</v>
      </c>
      <c r="Y44" s="125">
        <v>29</v>
      </c>
      <c r="Z44" s="125">
        <v>45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984</v>
      </c>
      <c r="Y45" s="125">
        <v>983</v>
      </c>
      <c r="Z45" s="125">
        <v>1052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3270</v>
      </c>
      <c r="Y46" s="125">
        <v>3358</v>
      </c>
      <c r="Z46" s="125">
        <v>3465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5362</v>
      </c>
      <c r="Y47" s="125">
        <v>5472</v>
      </c>
      <c r="Z47" s="125">
        <v>5662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6672</v>
      </c>
      <c r="Y48" s="125">
        <v>6979</v>
      </c>
      <c r="Z48" s="125">
        <v>7074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Onkaparinga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6879</v>
      </c>
      <c r="Y49" s="125">
        <v>7154</v>
      </c>
      <c r="Z49" s="125">
        <v>7178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6067</v>
      </c>
      <c r="Y50" s="125">
        <v>6212</v>
      </c>
      <c r="Z50" s="125">
        <v>6620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6301</v>
      </c>
      <c r="Y51" s="125">
        <v>6223</v>
      </c>
      <c r="Z51" s="125">
        <v>6232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6111</v>
      </c>
      <c r="Y52" s="125">
        <v>6328</v>
      </c>
      <c r="Z52" s="125">
        <v>6529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5716</v>
      </c>
      <c r="Y53" s="125">
        <v>5730</v>
      </c>
      <c r="Z53" s="125">
        <v>5882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5015</v>
      </c>
      <c r="Y54" s="125">
        <v>5195</v>
      </c>
      <c r="Z54" s="125">
        <v>5400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3884</v>
      </c>
      <c r="Y55" s="125">
        <v>3951</v>
      </c>
      <c r="Z55" s="125">
        <v>4071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1907</v>
      </c>
      <c r="Y56" s="125">
        <v>1954</v>
      </c>
      <c r="Z56" s="125">
        <v>2037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535</v>
      </c>
      <c r="Y57" s="125">
        <v>669</v>
      </c>
      <c r="Z57" s="125">
        <v>752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179</v>
      </c>
      <c r="Y58" s="125">
        <v>190</v>
      </c>
      <c r="Z58" s="125">
        <v>227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101</v>
      </c>
      <c r="Y59" s="125">
        <v>95</v>
      </c>
      <c r="Z59" s="125">
        <v>101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70</v>
      </c>
      <c r="Y60" s="125">
        <v>60</v>
      </c>
      <c r="Z60" s="125">
        <v>62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59080</v>
      </c>
      <c r="Y61" s="125">
        <v>60583</v>
      </c>
      <c r="Z61" s="125">
        <v>62410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45</v>
      </c>
      <c r="Y63" s="125">
        <v>41</v>
      </c>
      <c r="Z63" s="125">
        <v>54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Onkaparinga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1266</v>
      </c>
      <c r="Y64" s="125">
        <v>1263</v>
      </c>
      <c r="Z64" s="125">
        <v>1297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3709</v>
      </c>
      <c r="Y65" s="125">
        <v>3792</v>
      </c>
      <c r="Z65" s="125">
        <v>4006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5442</v>
      </c>
      <c r="Y66" s="125">
        <v>5663</v>
      </c>
      <c r="Z66" s="125">
        <v>5808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5968</v>
      </c>
      <c r="Y67" s="125">
        <v>6208</v>
      </c>
      <c r="Z67" s="125">
        <v>6580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6015</v>
      </c>
      <c r="Y68" s="125">
        <v>6142</v>
      </c>
      <c r="Z68" s="125">
        <v>6303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5534</v>
      </c>
      <c r="Y69" s="125">
        <v>5694</v>
      </c>
      <c r="Z69" s="125">
        <v>5926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5725</v>
      </c>
      <c r="Y70" s="125">
        <v>5735</v>
      </c>
      <c r="Z70" s="125">
        <v>6008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6168</v>
      </c>
      <c r="Y71" s="125">
        <v>6339</v>
      </c>
      <c r="Z71" s="125">
        <v>6426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5826</v>
      </c>
      <c r="Y72" s="125">
        <v>5907</v>
      </c>
      <c r="Z72" s="125">
        <v>6110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5261</v>
      </c>
      <c r="Y73" s="125">
        <v>5341</v>
      </c>
      <c r="Z73" s="125">
        <v>5474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3494</v>
      </c>
      <c r="Y74" s="125">
        <v>3703</v>
      </c>
      <c r="Z74" s="125">
        <v>3869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1484</v>
      </c>
      <c r="Y75" s="125">
        <v>1516</v>
      </c>
      <c r="Z75" s="125">
        <v>1602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396</v>
      </c>
      <c r="Y76" s="125">
        <v>463</v>
      </c>
      <c r="Z76" s="125">
        <v>515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162</v>
      </c>
      <c r="Y77" s="125">
        <v>178</v>
      </c>
      <c r="Z77" s="125">
        <v>201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84</v>
      </c>
      <c r="Y78" s="125">
        <v>87</v>
      </c>
      <c r="Z78" s="125">
        <v>95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90</v>
      </c>
      <c r="Y79" s="125">
        <v>79</v>
      </c>
      <c r="Z79" s="125">
        <v>75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56673</v>
      </c>
      <c r="Y80" s="125">
        <v>58151</v>
      </c>
      <c r="Z80" s="125">
        <v>60387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Onkaparinga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4484</v>
      </c>
      <c r="Y83" s="125">
        <v>4659</v>
      </c>
      <c r="Z83" s="125">
        <v>4825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4810</v>
      </c>
      <c r="Y84" s="125">
        <v>4895</v>
      </c>
      <c r="Z84" s="125">
        <v>5076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122,798</v>
      </c>
      <c r="D85" s="96">
        <f t="shared" ref="D85:D90" si="4">AD4</f>
        <v>3.4227769636330008E-2</v>
      </c>
      <c r="E85" s="97">
        <f t="shared" ref="E85:E90" si="5">AD4</f>
        <v>3.4227769636330008E-2</v>
      </c>
      <c r="F85" s="96">
        <f t="shared" ref="F85:F90" si="6">AF4</f>
        <v>4.1729230821435648E-2</v>
      </c>
      <c r="G85" s="97">
        <f t="shared" ref="G85:G90" si="7">AF4</f>
        <v>4.1729230821435648E-2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9239</v>
      </c>
      <c r="Y85" s="125">
        <v>9447</v>
      </c>
      <c r="Z85" s="125">
        <v>9776</v>
      </c>
    </row>
    <row r="86" spans="1:32" ht="15" customHeight="1" x14ac:dyDescent="0.25">
      <c r="A86" s="98" t="s">
        <v>4</v>
      </c>
      <c r="B86" s="95"/>
      <c r="C86" s="109" t="str">
        <f t="shared" si="3"/>
        <v>62,410</v>
      </c>
      <c r="D86" s="96">
        <f t="shared" si="4"/>
        <v>3.0156974728884345E-2</v>
      </c>
      <c r="E86" s="97">
        <f t="shared" si="5"/>
        <v>3.0156974728884345E-2</v>
      </c>
      <c r="F86" s="96">
        <f t="shared" si="6"/>
        <v>2.8171334431631001E-2</v>
      </c>
      <c r="G86" s="97">
        <f t="shared" si="7"/>
        <v>2.8171334431631001E-2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2973</v>
      </c>
      <c r="Y86" s="125">
        <v>3073</v>
      </c>
      <c r="Z86" s="125">
        <v>3181</v>
      </c>
    </row>
    <row r="87" spans="1:32" ht="15" customHeight="1" x14ac:dyDescent="0.25">
      <c r="A87" s="98" t="s">
        <v>5</v>
      </c>
      <c r="B87" s="95"/>
      <c r="C87" s="109" t="str">
        <f t="shared" si="3"/>
        <v>60,387</v>
      </c>
      <c r="D87" s="96">
        <f t="shared" si="4"/>
        <v>3.8451617341060285E-2</v>
      </c>
      <c r="E87" s="97">
        <f t="shared" si="5"/>
        <v>3.8451617341060285E-2</v>
      </c>
      <c r="F87" s="96">
        <f t="shared" si="6"/>
        <v>5.6104513894961405E-2</v>
      </c>
      <c r="G87" s="97">
        <f t="shared" si="7"/>
        <v>5.6104513894961405E-2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2361</v>
      </c>
      <c r="Y87" s="125">
        <v>2412</v>
      </c>
      <c r="Z87" s="125">
        <v>2443</v>
      </c>
    </row>
    <row r="88" spans="1:32" ht="15" customHeight="1" x14ac:dyDescent="0.25">
      <c r="A88" s="95" t="s">
        <v>6</v>
      </c>
      <c r="B88" s="95"/>
      <c r="C88" s="109" t="str">
        <f t="shared" si="3"/>
        <v>90,224</v>
      </c>
      <c r="D88" s="96">
        <f t="shared" si="4"/>
        <v>2.139606493535906E-2</v>
      </c>
      <c r="E88" s="97">
        <f t="shared" si="5"/>
        <v>2.139606493535906E-2</v>
      </c>
      <c r="F88" s="96">
        <f t="shared" si="6"/>
        <v>2.7889172438935406E-2</v>
      </c>
      <c r="G88" s="97">
        <f t="shared" si="7"/>
        <v>2.7889172438935406E-2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2608</v>
      </c>
      <c r="Y88" s="125">
        <v>2658</v>
      </c>
      <c r="Z88" s="125">
        <v>2747</v>
      </c>
    </row>
    <row r="89" spans="1:32" ht="15" customHeight="1" x14ac:dyDescent="0.25">
      <c r="A89" s="95" t="s">
        <v>104</v>
      </c>
      <c r="B89" s="95"/>
      <c r="C89" s="146" t="str">
        <f t="shared" si="3"/>
        <v>$44,401</v>
      </c>
      <c r="D89" s="96">
        <f t="shared" si="4"/>
        <v>3.3517242310377116E-2</v>
      </c>
      <c r="E89" s="97">
        <f t="shared" si="5"/>
        <v>3.3517242310377116E-2</v>
      </c>
      <c r="F89" s="96">
        <f t="shared" si="6"/>
        <v>0.16972048789483396</v>
      </c>
      <c r="G89" s="97">
        <f t="shared" si="7"/>
        <v>0.16972048789483396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3799</v>
      </c>
      <c r="Y89" s="125">
        <v>3851</v>
      </c>
      <c r="Z89" s="125">
        <v>3962</v>
      </c>
    </row>
    <row r="90" spans="1:32" ht="15" customHeight="1" x14ac:dyDescent="0.25">
      <c r="A90" s="95" t="s">
        <v>7</v>
      </c>
      <c r="B90" s="95"/>
      <c r="C90" s="109" t="str">
        <f t="shared" si="3"/>
        <v>$4,706.9 mil</v>
      </c>
      <c r="D90" s="96">
        <f t="shared" si="4"/>
        <v>5.594329947559773E-2</v>
      </c>
      <c r="E90" s="97">
        <f t="shared" si="5"/>
        <v>5.594329947559773E-2</v>
      </c>
      <c r="F90" s="96">
        <f t="shared" si="6"/>
        <v>0.20255628791471647</v>
      </c>
      <c r="G90" s="97">
        <f t="shared" si="7"/>
        <v>0.20255628791471647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5129</v>
      </c>
      <c r="Y90" s="125">
        <v>5346</v>
      </c>
      <c r="Z90" s="125">
        <v>5581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44795</v>
      </c>
      <c r="Y91" s="125">
        <v>45325</v>
      </c>
      <c r="Z91" s="125">
        <v>46107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3073</v>
      </c>
      <c r="Y93" s="125">
        <v>3307</v>
      </c>
      <c r="Z93" s="125">
        <v>3565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7456</v>
      </c>
      <c r="Y94" s="125">
        <v>7663</v>
      </c>
      <c r="Z94" s="125">
        <v>7945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1544</v>
      </c>
      <c r="Y95" s="125">
        <v>1542</v>
      </c>
      <c r="Z95" s="125">
        <v>1677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7559</v>
      </c>
      <c r="Y96" s="125">
        <v>7991</v>
      </c>
      <c r="Z96" s="125">
        <v>8403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8000</v>
      </c>
      <c r="Y97" s="125">
        <v>8494</v>
      </c>
      <c r="Z97" s="125">
        <v>8573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4977</v>
      </c>
      <c r="Y98" s="125">
        <v>4954</v>
      </c>
      <c r="Z98" s="125">
        <v>5132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280</v>
      </c>
      <c r="Y99" s="125">
        <v>282</v>
      </c>
      <c r="Z99" s="125">
        <v>294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2282</v>
      </c>
      <c r="Y100" s="125">
        <v>2383</v>
      </c>
      <c r="Z100" s="125">
        <v>2527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42505</v>
      </c>
      <c r="Y101" s="125">
        <v>43009</v>
      </c>
      <c r="Z101" s="125">
        <v>44116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85021</v>
      </c>
      <c r="Y104" s="125">
        <v>89278</v>
      </c>
      <c r="Z104" s="125">
        <v>92131</v>
      </c>
      <c r="AB104" s="122" t="str">
        <f>TEXT(Z104,"###,###")</f>
        <v>92,131</v>
      </c>
      <c r="AD104" s="143">
        <f>Z104/($Z$4)*100</f>
        <v>75.026466229091682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20589</v>
      </c>
      <c r="Y105" s="125">
        <v>20855</v>
      </c>
      <c r="Z105" s="125">
        <v>21291</v>
      </c>
      <c r="AB105" s="122" t="str">
        <f>TEXT(Z105,"###,###")</f>
        <v>21,291</v>
      </c>
      <c r="AD105" s="143">
        <f>Z105/($Z$4)*100</f>
        <v>17.338230264336552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105610</v>
      </c>
      <c r="Y106" s="132">
        <v>110133</v>
      </c>
      <c r="Z106" s="132">
        <v>113422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13906</v>
      </c>
      <c r="Y108" s="125">
        <v>15353</v>
      </c>
      <c r="Z108" s="125">
        <v>18141</v>
      </c>
      <c r="AB108" s="122" t="str">
        <f>TEXT(Z108,"###,###")</f>
        <v>18,141</v>
      </c>
      <c r="AD108" s="143">
        <f>Z108/($Z$4)*100</f>
        <v>14.773041906219971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15718</v>
      </c>
      <c r="Y109" s="125">
        <v>17172</v>
      </c>
      <c r="Z109" s="125">
        <v>17039</v>
      </c>
      <c r="AB109" s="122" t="str">
        <f>TEXT(Z109,"###,###")</f>
        <v>17,039</v>
      </c>
      <c r="AD109" s="143">
        <f>Z109/($Z$4)*100</f>
        <v>13.875633153634423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23945</v>
      </c>
      <c r="Y110" s="125">
        <v>24029</v>
      </c>
      <c r="Z110" s="125">
        <v>24642</v>
      </c>
      <c r="AB110" s="122" t="str">
        <f>TEXT(Z110,"###,###")</f>
        <v>24,642</v>
      </c>
      <c r="AD110" s="143">
        <f>Z110/($Z$4)*100</f>
        <v>20.067102070066287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52041</v>
      </c>
      <c r="Y111" s="125">
        <v>53579</v>
      </c>
      <c r="Z111" s="125">
        <v>53600</v>
      </c>
      <c r="AB111" s="122" t="str">
        <f>TEXT(Z111,"###,###")</f>
        <v>53,600</v>
      </c>
      <c r="AD111" s="143">
        <f>Z111/($Z$4)*100</f>
        <v>43.648919363507552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115753</v>
      </c>
      <c r="Y112" s="125">
        <v>118734</v>
      </c>
      <c r="Z112" s="125">
        <v>122798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38.619999999999997</v>
      </c>
      <c r="U118" s="144">
        <v>42.91</v>
      </c>
      <c r="V118" s="144">
        <v>38.11</v>
      </c>
      <c r="W118" s="144">
        <v>44.19</v>
      </c>
      <c r="X118" s="144">
        <v>42.31</v>
      </c>
      <c r="Y118" s="144">
        <v>41.42</v>
      </c>
      <c r="Z118" s="144">
        <v>41.49</v>
      </c>
      <c r="AB118" s="122" t="str">
        <f>TEXT(Z118,"##.0")</f>
        <v>41.5</v>
      </c>
    </row>
    <row r="120" spans="19:32" x14ac:dyDescent="0.25">
      <c r="S120" s="115" t="s">
        <v>106</v>
      </c>
      <c r="T120" s="125">
        <v>75363</v>
      </c>
      <c r="U120" s="125">
        <v>75528</v>
      </c>
      <c r="V120" s="125">
        <v>76233</v>
      </c>
      <c r="W120" s="125">
        <v>75939</v>
      </c>
      <c r="X120" s="125">
        <v>75553</v>
      </c>
      <c r="Y120" s="125">
        <v>76313</v>
      </c>
      <c r="Z120" s="125">
        <v>77972</v>
      </c>
      <c r="AB120" s="122" t="str">
        <f>TEXT(Z120,"###,###")</f>
        <v>77,972</v>
      </c>
    </row>
    <row r="121" spans="19:32" x14ac:dyDescent="0.25">
      <c r="S121" s="115" t="s">
        <v>107</v>
      </c>
      <c r="T121" s="125">
        <v>7247</v>
      </c>
      <c r="U121" s="125">
        <v>6968</v>
      </c>
      <c r="V121" s="125">
        <v>6723</v>
      </c>
      <c r="W121" s="125">
        <v>6560</v>
      </c>
      <c r="X121" s="125">
        <v>6723</v>
      </c>
      <c r="Y121" s="125">
        <v>6752</v>
      </c>
      <c r="Z121" s="125">
        <v>6805</v>
      </c>
      <c r="AB121" s="122" t="str">
        <f>TEXT(Z121,"###,###")</f>
        <v>6,805</v>
      </c>
    </row>
    <row r="122" spans="19:32" x14ac:dyDescent="0.25">
      <c r="S122" s="115" t="s">
        <v>108</v>
      </c>
      <c r="T122" s="125">
        <v>5170</v>
      </c>
      <c r="U122" s="125">
        <v>4988</v>
      </c>
      <c r="V122" s="125">
        <v>4900</v>
      </c>
      <c r="W122" s="125">
        <v>4884</v>
      </c>
      <c r="X122" s="125">
        <v>5019</v>
      </c>
      <c r="Y122" s="125">
        <v>5269</v>
      </c>
      <c r="Z122" s="125">
        <v>5447</v>
      </c>
      <c r="AB122" s="122" t="str">
        <f>TEXT(Z122,"###,###")</f>
        <v>5,447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80533</v>
      </c>
      <c r="U124" s="125">
        <v>80516</v>
      </c>
      <c r="V124" s="125">
        <v>81133</v>
      </c>
      <c r="W124" s="125">
        <v>80823</v>
      </c>
      <c r="X124" s="125">
        <v>80572</v>
      </c>
      <c r="Y124" s="125">
        <v>81582</v>
      </c>
      <c r="Z124" s="125">
        <v>83419</v>
      </c>
      <c r="AB124" s="122" t="str">
        <f>TEXT(Z124,"###,###")</f>
        <v>83,419</v>
      </c>
      <c r="AD124" s="139">
        <f>Z124/$Z$7*100</f>
        <v>92.457660932789494</v>
      </c>
    </row>
    <row r="125" spans="19:32" x14ac:dyDescent="0.25">
      <c r="S125" s="115" t="s">
        <v>110</v>
      </c>
      <c r="T125" s="125">
        <v>12417</v>
      </c>
      <c r="U125" s="125">
        <v>11956</v>
      </c>
      <c r="V125" s="125">
        <v>11623</v>
      </c>
      <c r="W125" s="125">
        <v>11444</v>
      </c>
      <c r="X125" s="125">
        <v>11742</v>
      </c>
      <c r="Y125" s="125">
        <v>12021</v>
      </c>
      <c r="Z125" s="125">
        <v>12252</v>
      </c>
      <c r="AB125" s="122" t="str">
        <f>TEXT(Z125,"###,###")</f>
        <v>12,252</v>
      </c>
      <c r="AD125" s="139">
        <f>Z125/$Z$7*100</f>
        <v>13.579535378613231</v>
      </c>
    </row>
    <row r="127" spans="19:32" x14ac:dyDescent="0.25">
      <c r="S127" s="115" t="s">
        <v>111</v>
      </c>
      <c r="T127" s="125">
        <v>45680</v>
      </c>
      <c r="U127" s="125">
        <v>45449</v>
      </c>
      <c r="V127" s="125">
        <v>45602</v>
      </c>
      <c r="W127" s="125">
        <v>45159</v>
      </c>
      <c r="X127" s="125">
        <v>44795</v>
      </c>
      <c r="Y127" s="125">
        <v>45325</v>
      </c>
      <c r="Z127" s="125">
        <v>46107</v>
      </c>
      <c r="AB127" s="122" t="str">
        <f>TEXT(Z127,"###,###")</f>
        <v>46,107</v>
      </c>
      <c r="AD127" s="139">
        <f>Z127/$Z$7*100</f>
        <v>51.102810782053552</v>
      </c>
    </row>
    <row r="128" spans="19:32" x14ac:dyDescent="0.25">
      <c r="S128" s="115" t="s">
        <v>112</v>
      </c>
      <c r="T128" s="125">
        <v>42096</v>
      </c>
      <c r="U128" s="125">
        <v>42032</v>
      </c>
      <c r="V128" s="125">
        <v>42252</v>
      </c>
      <c r="W128" s="125">
        <v>42221</v>
      </c>
      <c r="X128" s="125">
        <v>42505</v>
      </c>
      <c r="Y128" s="125">
        <v>43009</v>
      </c>
      <c r="Z128" s="125">
        <v>44116</v>
      </c>
      <c r="AB128" s="122" t="str">
        <f>TEXT(Z128,"###,###")</f>
        <v>44,116</v>
      </c>
      <c r="AD128" s="139">
        <f>Z128/$Z$7*100</f>
        <v>48.896080865401665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95" id="{5B53F961-81FC-4C77-A5BA-F97FC397C4A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98" id="{CF930965-2B94-464A-B3A9-B280B1B18DC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01" id="{3C24A765-0089-4CF0-99A5-E20F8DB4C50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304" id="{3D649C47-4BB4-47EE-918A-74C79B86B1A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74AF9B-E146-41F5-8C76-8EF0EA231B15}">
  <sheetPr codeName="Sheet107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Orroroo/Carrieton</v>
      </c>
      <c r="T1" s="113"/>
      <c r="U1" s="113"/>
      <c r="V1" s="113"/>
      <c r="W1" s="113"/>
      <c r="X1" s="113"/>
      <c r="Y1" s="114" t="str">
        <f>Y3</f>
        <v>10.43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161</v>
      </c>
      <c r="Y3" s="118" t="s">
        <v>242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10.43 Orroroo/Carrieton,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616</v>
      </c>
      <c r="U4" s="121">
        <v>701</v>
      </c>
      <c r="V4" s="121">
        <v>666</v>
      </c>
      <c r="W4" s="121">
        <v>710</v>
      </c>
      <c r="X4" s="121">
        <v>587</v>
      </c>
      <c r="Y4" s="121">
        <v>740</v>
      </c>
      <c r="Z4" s="121">
        <v>910</v>
      </c>
      <c r="AB4" s="122" t="str">
        <f>TEXT(Z4,"###,###")</f>
        <v>910</v>
      </c>
      <c r="AD4" s="123">
        <f>Z4/Y4-1</f>
        <v>0.22972972972972983</v>
      </c>
      <c r="AF4" s="123">
        <f t="shared" ref="AF4:AF9" si="0">Z4/T4-1</f>
        <v>0.47727272727272729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342</v>
      </c>
      <c r="U5" s="121">
        <v>396</v>
      </c>
      <c r="V5" s="121">
        <v>371</v>
      </c>
      <c r="W5" s="121">
        <v>387</v>
      </c>
      <c r="X5" s="121">
        <v>322</v>
      </c>
      <c r="Y5" s="121">
        <v>416</v>
      </c>
      <c r="Z5" s="121">
        <v>543</v>
      </c>
      <c r="AB5" s="122" t="str">
        <f>TEXT(Z5,"###,###")</f>
        <v>543</v>
      </c>
      <c r="AD5" s="123">
        <f t="shared" ref="AD5:AD9" si="1">Z5/Y5-1</f>
        <v>0.30528846153846145</v>
      </c>
      <c r="AF5" s="123">
        <f t="shared" si="0"/>
        <v>0.58771929824561409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271</v>
      </c>
      <c r="U6" s="121">
        <v>299</v>
      </c>
      <c r="V6" s="121">
        <v>296</v>
      </c>
      <c r="W6" s="121">
        <v>323</v>
      </c>
      <c r="X6" s="121">
        <v>261</v>
      </c>
      <c r="Y6" s="121">
        <v>324</v>
      </c>
      <c r="Z6" s="121">
        <v>364</v>
      </c>
      <c r="AB6" s="122" t="str">
        <f>TEXT(Z6,"###,###")</f>
        <v>364</v>
      </c>
      <c r="AD6" s="123">
        <f t="shared" si="1"/>
        <v>0.12345679012345689</v>
      </c>
      <c r="AF6" s="123">
        <f t="shared" si="0"/>
        <v>0.34317343173431736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372</v>
      </c>
      <c r="U7" s="121">
        <v>386</v>
      </c>
      <c r="V7" s="121">
        <v>386</v>
      </c>
      <c r="W7" s="121">
        <v>399</v>
      </c>
      <c r="X7" s="121">
        <v>354</v>
      </c>
      <c r="Y7" s="121">
        <v>424</v>
      </c>
      <c r="Z7" s="121">
        <v>506</v>
      </c>
      <c r="AB7" s="122" t="str">
        <f>TEXT(Z7,"###,###")</f>
        <v>506</v>
      </c>
      <c r="AD7" s="123">
        <f t="shared" si="1"/>
        <v>0.19339622641509435</v>
      </c>
      <c r="AF7" s="123">
        <f t="shared" si="0"/>
        <v>0.36021505376344076</v>
      </c>
    </row>
    <row r="8" spans="1:32" ht="17.25" customHeight="1" x14ac:dyDescent="0.25">
      <c r="A8" s="44" t="s">
        <v>13</v>
      </c>
      <c r="B8" s="45"/>
      <c r="C8" s="46"/>
      <c r="D8" s="47" t="str">
        <f>AB4</f>
        <v>910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506</v>
      </c>
      <c r="P8" s="48"/>
      <c r="S8" s="120" t="s">
        <v>88</v>
      </c>
      <c r="T8" s="121">
        <v>18199.53</v>
      </c>
      <c r="U8" s="121">
        <v>20640</v>
      </c>
      <c r="V8" s="121">
        <v>22074</v>
      </c>
      <c r="W8" s="121">
        <v>21400</v>
      </c>
      <c r="X8" s="121">
        <v>20180.5</v>
      </c>
      <c r="Y8" s="121">
        <v>23480.07</v>
      </c>
      <c r="Z8" s="121">
        <v>25079</v>
      </c>
      <c r="AB8" s="122" t="str">
        <f>TEXT(Z8,"$###,###")</f>
        <v>$25,079</v>
      </c>
      <c r="AD8" s="123">
        <f t="shared" si="1"/>
        <v>6.8097326796725977E-2</v>
      </c>
      <c r="AF8" s="123">
        <f t="shared" si="0"/>
        <v>0.37800261874894581</v>
      </c>
    </row>
    <row r="9" spans="1:32" x14ac:dyDescent="0.25">
      <c r="A9" s="52" t="s">
        <v>15</v>
      </c>
      <c r="B9" s="53"/>
      <c r="C9" s="54"/>
      <c r="D9" s="55">
        <f>AD104</f>
        <v>49.890109890109891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51.976284584980235</v>
      </c>
      <c r="P9" s="56" t="s">
        <v>89</v>
      </c>
      <c r="S9" s="120" t="s">
        <v>7</v>
      </c>
      <c r="T9" s="121">
        <v>15333446</v>
      </c>
      <c r="U9" s="121">
        <v>13236273</v>
      </c>
      <c r="V9" s="121">
        <v>16268515</v>
      </c>
      <c r="W9" s="121">
        <v>18304381</v>
      </c>
      <c r="X9" s="121">
        <v>17131207</v>
      </c>
      <c r="Y9" s="121">
        <v>20880723</v>
      </c>
      <c r="Z9" s="121">
        <v>24561786</v>
      </c>
      <c r="AB9" s="122" t="str">
        <f>TEXT(Z9/1000000,"$#,###.0")&amp;" mil"</f>
        <v>$24.6 mil</v>
      </c>
      <c r="AD9" s="123">
        <f t="shared" si="1"/>
        <v>0.17629001639454733</v>
      </c>
      <c r="AF9" s="123">
        <f t="shared" si="0"/>
        <v>0.60184383862570745</v>
      </c>
    </row>
    <row r="10" spans="1:32" x14ac:dyDescent="0.25">
      <c r="A10" s="52" t="s">
        <v>18</v>
      </c>
      <c r="B10" s="53"/>
      <c r="C10" s="54"/>
      <c r="D10" s="55">
        <f>AD105</f>
        <v>17.142857142857142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47.628458498023718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76.284584980237156</v>
      </c>
      <c r="P11" s="56" t="s">
        <v>89</v>
      </c>
      <c r="S11" s="120" t="s">
        <v>30</v>
      </c>
      <c r="T11" s="125">
        <v>457</v>
      </c>
      <c r="U11" s="125">
        <v>536</v>
      </c>
      <c r="V11" s="125">
        <v>505</v>
      </c>
      <c r="W11" s="125">
        <v>541</v>
      </c>
      <c r="X11" s="125">
        <v>438</v>
      </c>
      <c r="Y11" s="125">
        <v>556</v>
      </c>
      <c r="Z11" s="125">
        <v>682</v>
      </c>
    </row>
    <row r="12" spans="1:32" ht="28.5" customHeight="1" x14ac:dyDescent="0.25">
      <c r="A12" s="52" t="s">
        <v>20</v>
      </c>
      <c r="B12" s="54"/>
      <c r="C12" s="54"/>
      <c r="D12" s="55">
        <f>AD108</f>
        <v>20.87912087912088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44.861660079051383</v>
      </c>
      <c r="P12" s="56" t="s">
        <v>89</v>
      </c>
      <c r="S12" s="120" t="s">
        <v>31</v>
      </c>
      <c r="T12" s="125">
        <v>158</v>
      </c>
      <c r="U12" s="125">
        <v>165</v>
      </c>
      <c r="V12" s="125">
        <v>164</v>
      </c>
      <c r="W12" s="125">
        <v>165</v>
      </c>
      <c r="X12" s="125">
        <v>147</v>
      </c>
      <c r="Y12" s="125">
        <v>184</v>
      </c>
      <c r="Z12" s="125">
        <v>225</v>
      </c>
    </row>
    <row r="13" spans="1:32" ht="15" customHeight="1" x14ac:dyDescent="0.25">
      <c r="A13" s="52" t="s">
        <v>21</v>
      </c>
      <c r="B13" s="54"/>
      <c r="C13" s="54"/>
      <c r="D13" s="55">
        <f>AD109</f>
        <v>14.725274725274726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45.8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9.780219780219781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22.527472527472529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173</v>
      </c>
      <c r="Z15" s="125">
        <v>245</v>
      </c>
      <c r="AB15" s="129">
        <f t="shared" ref="AB15:AB34" si="2">IF(Z15="np",0,Z15/$Z$34)</f>
        <v>0.26834611171960571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17</v>
      </c>
      <c r="Z16" s="125">
        <v>16</v>
      </c>
      <c r="AB16" s="129">
        <f t="shared" si="2"/>
        <v>1.7524644030668127E-2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32</v>
      </c>
      <c r="Z17" s="125">
        <v>42</v>
      </c>
      <c r="AB17" s="129">
        <f t="shared" si="2"/>
        <v>4.6002190580503831E-2</v>
      </c>
    </row>
    <row r="18" spans="1:28" x14ac:dyDescent="0.25">
      <c r="A18" s="82" t="str">
        <f>$S$1&amp;" ("&amp;$T$2&amp;" to "&amp;$Z$2&amp;")"</f>
        <v>Orroroo/Carrieton (2011-12 to 2017-18)</v>
      </c>
      <c r="B18" s="82"/>
      <c r="C18" s="82"/>
      <c r="D18" s="82"/>
      <c r="E18" s="82"/>
      <c r="F18" s="82"/>
      <c r="G18" s="82" t="str">
        <f>$S$1&amp;" ("&amp;$T$2&amp;" to "&amp;$Z$2&amp;")"</f>
        <v>Orroroo/Carrieton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5</v>
      </c>
      <c r="Z18" s="125">
        <v>0</v>
      </c>
      <c r="AB18" s="129">
        <f t="shared" si="2"/>
        <v>0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23</v>
      </c>
      <c r="Z19" s="125">
        <v>50</v>
      </c>
      <c r="AB19" s="129">
        <f t="shared" si="2"/>
        <v>5.4764512595837894E-2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10</v>
      </c>
      <c r="Z20" s="125">
        <v>16</v>
      </c>
      <c r="AB20" s="129">
        <f t="shared" si="2"/>
        <v>1.7524644030668127E-2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43</v>
      </c>
      <c r="Z21" s="125">
        <v>48</v>
      </c>
      <c r="AB21" s="129">
        <f t="shared" si="2"/>
        <v>5.257393209200438E-2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21</v>
      </c>
      <c r="Z22" s="125">
        <v>33</v>
      </c>
      <c r="AB22" s="129">
        <f t="shared" si="2"/>
        <v>3.614457831325301E-2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16</v>
      </c>
      <c r="Z23" s="125">
        <v>21</v>
      </c>
      <c r="AB23" s="129">
        <f t="shared" si="2"/>
        <v>2.3001095290251915E-2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4</v>
      </c>
      <c r="Z24" s="125">
        <v>0</v>
      </c>
      <c r="AB24" s="129">
        <f t="shared" si="2"/>
        <v>0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7</v>
      </c>
      <c r="Z25" s="125">
        <v>5</v>
      </c>
      <c r="AB25" s="129">
        <f t="shared" si="2"/>
        <v>5.4764512595837896E-3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0</v>
      </c>
      <c r="Z26" s="125">
        <v>16</v>
      </c>
      <c r="AB26" s="129">
        <f t="shared" si="2"/>
        <v>1.7524644030668127E-2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10</v>
      </c>
      <c r="Z27" s="125">
        <v>9</v>
      </c>
      <c r="AB27" s="129">
        <f t="shared" si="2"/>
        <v>9.8576122672508221E-3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23</v>
      </c>
      <c r="Z28" s="125">
        <v>29</v>
      </c>
      <c r="AB28" s="129">
        <f t="shared" si="2"/>
        <v>3.1763417305585982E-2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39</v>
      </c>
      <c r="Z29" s="125">
        <v>24</v>
      </c>
      <c r="AB29" s="129">
        <f t="shared" si="2"/>
        <v>2.628696604600219E-2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52</v>
      </c>
      <c r="Z30" s="125">
        <v>61</v>
      </c>
      <c r="AB30" s="129">
        <f t="shared" si="2"/>
        <v>6.6812705366922229E-2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77</v>
      </c>
      <c r="Z31" s="125">
        <v>97</v>
      </c>
      <c r="AB31" s="129">
        <f t="shared" si="2"/>
        <v>0.10624315443592552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7</v>
      </c>
      <c r="Z32" s="125">
        <v>7</v>
      </c>
      <c r="AB32" s="129">
        <f t="shared" si="2"/>
        <v>7.6670317634173054E-3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10</v>
      </c>
      <c r="Z33" s="125">
        <v>22</v>
      </c>
      <c r="AB33" s="129">
        <f t="shared" si="2"/>
        <v>2.4096385542168676E-2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740</v>
      </c>
      <c r="Z34" s="132">
        <v>913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0</v>
      </c>
      <c r="Y45" s="125">
        <v>7</v>
      </c>
      <c r="Z45" s="125">
        <v>18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22</v>
      </c>
      <c r="Y46" s="125">
        <v>17</v>
      </c>
      <c r="Z46" s="125">
        <v>30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20</v>
      </c>
      <c r="Y47" s="125">
        <v>30</v>
      </c>
      <c r="Z47" s="125">
        <v>63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31</v>
      </c>
      <c r="Y48" s="125">
        <v>33</v>
      </c>
      <c r="Z48" s="125">
        <v>34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Orroroo/Carrieton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21</v>
      </c>
      <c r="Y49" s="125">
        <v>42</v>
      </c>
      <c r="Z49" s="125">
        <v>41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38</v>
      </c>
      <c r="Y50" s="125">
        <v>48</v>
      </c>
      <c r="Z50" s="125">
        <v>46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22</v>
      </c>
      <c r="Y51" s="125">
        <v>32</v>
      </c>
      <c r="Z51" s="125">
        <v>24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22</v>
      </c>
      <c r="Y52" s="125">
        <v>26</v>
      </c>
      <c r="Z52" s="125">
        <v>21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32</v>
      </c>
      <c r="Y53" s="125">
        <v>35</v>
      </c>
      <c r="Z53" s="125">
        <v>28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37</v>
      </c>
      <c r="Y54" s="125">
        <v>50</v>
      </c>
      <c r="Z54" s="125">
        <v>64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38</v>
      </c>
      <c r="Y55" s="125">
        <v>51</v>
      </c>
      <c r="Z55" s="125">
        <v>45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17</v>
      </c>
      <c r="Y56" s="125">
        <v>22</v>
      </c>
      <c r="Z56" s="125">
        <v>32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11</v>
      </c>
      <c r="Y57" s="125">
        <v>11</v>
      </c>
      <c r="Z57" s="125">
        <v>9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6</v>
      </c>
      <c r="Y58" s="125">
        <v>6</v>
      </c>
      <c r="Z58" s="125">
        <v>9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0</v>
      </c>
      <c r="Y59" s="125">
        <v>0</v>
      </c>
      <c r="Z59" s="125">
        <v>0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321</v>
      </c>
      <c r="Y61" s="125">
        <v>416</v>
      </c>
      <c r="Z61" s="125">
        <v>543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Orroroo/Carrieton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5</v>
      </c>
      <c r="Y64" s="125">
        <v>4</v>
      </c>
      <c r="Z64" s="125">
        <v>15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20</v>
      </c>
      <c r="Y65" s="125">
        <v>6</v>
      </c>
      <c r="Z65" s="125">
        <v>21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11</v>
      </c>
      <c r="Y66" s="125">
        <v>36</v>
      </c>
      <c r="Z66" s="125">
        <v>28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31</v>
      </c>
      <c r="Y67" s="125">
        <v>31</v>
      </c>
      <c r="Z67" s="125">
        <v>29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19</v>
      </c>
      <c r="Y68" s="125">
        <v>35</v>
      </c>
      <c r="Z68" s="125">
        <v>28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28</v>
      </c>
      <c r="Y69" s="125">
        <v>22</v>
      </c>
      <c r="Z69" s="125">
        <v>27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16</v>
      </c>
      <c r="Y70" s="125">
        <v>25</v>
      </c>
      <c r="Z70" s="125">
        <v>20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29</v>
      </c>
      <c r="Y71" s="125">
        <v>32</v>
      </c>
      <c r="Z71" s="125">
        <v>36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29</v>
      </c>
      <c r="Y72" s="125">
        <v>46</v>
      </c>
      <c r="Z72" s="125">
        <v>46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35</v>
      </c>
      <c r="Y73" s="125">
        <v>37</v>
      </c>
      <c r="Z73" s="125">
        <v>38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16</v>
      </c>
      <c r="Y74" s="125">
        <v>23</v>
      </c>
      <c r="Z74" s="125">
        <v>40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5</v>
      </c>
      <c r="Y75" s="125">
        <v>8</v>
      </c>
      <c r="Z75" s="125">
        <v>22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6</v>
      </c>
      <c r="Y76" s="125">
        <v>10</v>
      </c>
      <c r="Z76" s="125">
        <v>6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0</v>
      </c>
      <c r="Y77" s="125">
        <v>0</v>
      </c>
      <c r="Z77" s="125">
        <v>1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0</v>
      </c>
      <c r="Y78" s="125">
        <v>0</v>
      </c>
      <c r="Z78" s="125">
        <v>0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0</v>
      </c>
      <c r="Z79" s="125">
        <v>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261</v>
      </c>
      <c r="Y80" s="125">
        <v>324</v>
      </c>
      <c r="Z80" s="125">
        <v>364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Orroroo/Carrieton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14</v>
      </c>
      <c r="Y83" s="125">
        <v>20</v>
      </c>
      <c r="Z83" s="125">
        <v>21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12</v>
      </c>
      <c r="Y84" s="125">
        <v>13</v>
      </c>
      <c r="Z84" s="125">
        <v>21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910</v>
      </c>
      <c r="D85" s="96">
        <f t="shared" ref="D85:D90" si="4">AD4</f>
        <v>0.22972972972972983</v>
      </c>
      <c r="E85" s="97">
        <f t="shared" ref="E85:E90" si="5">AD4</f>
        <v>0.22972972972972983</v>
      </c>
      <c r="F85" s="96">
        <f t="shared" ref="F85:F90" si="6">AF4</f>
        <v>0.47727272727272729</v>
      </c>
      <c r="G85" s="97">
        <f t="shared" ref="G85:G90" si="7">AF4</f>
        <v>0.47727272727272729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35</v>
      </c>
      <c r="Y85" s="125">
        <v>41</v>
      </c>
      <c r="Z85" s="125">
        <v>41</v>
      </c>
    </row>
    <row r="86" spans="1:32" ht="15" customHeight="1" x14ac:dyDescent="0.25">
      <c r="A86" s="98" t="s">
        <v>4</v>
      </c>
      <c r="B86" s="95"/>
      <c r="C86" s="109" t="str">
        <f t="shared" si="3"/>
        <v>543</v>
      </c>
      <c r="D86" s="96">
        <f t="shared" si="4"/>
        <v>0.30528846153846145</v>
      </c>
      <c r="E86" s="97">
        <f t="shared" si="5"/>
        <v>0.30528846153846145</v>
      </c>
      <c r="F86" s="96">
        <f t="shared" si="6"/>
        <v>0.58771929824561409</v>
      </c>
      <c r="G86" s="97">
        <f t="shared" si="7"/>
        <v>0.58771929824561409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8</v>
      </c>
      <c r="Y86" s="125">
        <v>10</v>
      </c>
      <c r="Z86" s="125">
        <v>8</v>
      </c>
    </row>
    <row r="87" spans="1:32" ht="15" customHeight="1" x14ac:dyDescent="0.25">
      <c r="A87" s="98" t="s">
        <v>5</v>
      </c>
      <c r="B87" s="95"/>
      <c r="C87" s="109" t="str">
        <f t="shared" si="3"/>
        <v>364</v>
      </c>
      <c r="D87" s="96">
        <f t="shared" si="4"/>
        <v>0.12345679012345689</v>
      </c>
      <c r="E87" s="97">
        <f t="shared" si="5"/>
        <v>0.12345679012345689</v>
      </c>
      <c r="F87" s="96">
        <f t="shared" si="6"/>
        <v>0.34317343173431736</v>
      </c>
      <c r="G87" s="97">
        <f t="shared" si="7"/>
        <v>0.34317343173431736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0</v>
      </c>
      <c r="Y87" s="125">
        <v>0</v>
      </c>
      <c r="Z87" s="125">
        <v>0</v>
      </c>
    </row>
    <row r="88" spans="1:32" ht="15" customHeight="1" x14ac:dyDescent="0.25">
      <c r="A88" s="95" t="s">
        <v>6</v>
      </c>
      <c r="B88" s="95"/>
      <c r="C88" s="109" t="str">
        <f t="shared" si="3"/>
        <v>506</v>
      </c>
      <c r="D88" s="96">
        <f t="shared" si="4"/>
        <v>0.19339622641509435</v>
      </c>
      <c r="E88" s="97">
        <f t="shared" si="5"/>
        <v>0.19339622641509435</v>
      </c>
      <c r="F88" s="96">
        <f t="shared" si="6"/>
        <v>0.36021505376344076</v>
      </c>
      <c r="G88" s="97">
        <f t="shared" si="7"/>
        <v>0.36021505376344076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6</v>
      </c>
      <c r="Y88" s="125">
        <v>7</v>
      </c>
      <c r="Z88" s="125">
        <v>11</v>
      </c>
    </row>
    <row r="89" spans="1:32" ht="15" customHeight="1" x14ac:dyDescent="0.25">
      <c r="A89" s="95" t="s">
        <v>104</v>
      </c>
      <c r="B89" s="95"/>
      <c r="C89" s="146" t="str">
        <f t="shared" si="3"/>
        <v>$25,079</v>
      </c>
      <c r="D89" s="96">
        <f t="shared" si="4"/>
        <v>6.8097326796725977E-2</v>
      </c>
      <c r="E89" s="97">
        <f t="shared" si="5"/>
        <v>6.8097326796725977E-2</v>
      </c>
      <c r="F89" s="96">
        <f t="shared" si="6"/>
        <v>0.37800261874894581</v>
      </c>
      <c r="G89" s="97">
        <f t="shared" si="7"/>
        <v>0.37800261874894581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16</v>
      </c>
      <c r="Y89" s="125">
        <v>16</v>
      </c>
      <c r="Z89" s="125">
        <v>17</v>
      </c>
    </row>
    <row r="90" spans="1:32" ht="15" customHeight="1" x14ac:dyDescent="0.25">
      <c r="A90" s="95" t="s">
        <v>7</v>
      </c>
      <c r="B90" s="95"/>
      <c r="C90" s="109" t="str">
        <f t="shared" si="3"/>
        <v>$24.6 mil</v>
      </c>
      <c r="D90" s="96">
        <f t="shared" si="4"/>
        <v>0.17629001639454733</v>
      </c>
      <c r="E90" s="97">
        <f t="shared" si="5"/>
        <v>0.17629001639454733</v>
      </c>
      <c r="F90" s="96">
        <f t="shared" si="6"/>
        <v>0.60184383862570745</v>
      </c>
      <c r="G90" s="97">
        <f t="shared" si="7"/>
        <v>0.60184383862570745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29</v>
      </c>
      <c r="Y90" s="125">
        <v>36</v>
      </c>
      <c r="Z90" s="125">
        <v>43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186</v>
      </c>
      <c r="Y91" s="125">
        <v>220</v>
      </c>
      <c r="Z91" s="125">
        <v>266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4</v>
      </c>
      <c r="Y93" s="125">
        <v>11</v>
      </c>
      <c r="Z93" s="125">
        <v>16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42</v>
      </c>
      <c r="Y94" s="125">
        <v>46</v>
      </c>
      <c r="Z94" s="125">
        <v>62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0</v>
      </c>
      <c r="Y95" s="125">
        <v>3</v>
      </c>
      <c r="Z95" s="125">
        <v>3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27</v>
      </c>
      <c r="Y96" s="125">
        <v>32</v>
      </c>
      <c r="Z96" s="125">
        <v>32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19</v>
      </c>
      <c r="Y97" s="125">
        <v>20</v>
      </c>
      <c r="Z97" s="125">
        <v>24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8</v>
      </c>
      <c r="Y98" s="125">
        <v>8</v>
      </c>
      <c r="Z98" s="125">
        <v>9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0</v>
      </c>
      <c r="Y99" s="125">
        <v>0</v>
      </c>
      <c r="Z99" s="125">
        <v>0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21</v>
      </c>
      <c r="Y100" s="125">
        <v>24</v>
      </c>
      <c r="Z100" s="125">
        <v>17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171</v>
      </c>
      <c r="Y101" s="125">
        <v>204</v>
      </c>
      <c r="Z101" s="125">
        <v>242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293</v>
      </c>
      <c r="Y104" s="125">
        <v>403</v>
      </c>
      <c r="Z104" s="125">
        <v>454</v>
      </c>
      <c r="AB104" s="122" t="str">
        <f>TEXT(Z104,"###,###")</f>
        <v>454</v>
      </c>
      <c r="AD104" s="143">
        <f>Z104/($Z$4)*100</f>
        <v>49.890109890109891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132</v>
      </c>
      <c r="Y105" s="125">
        <v>154</v>
      </c>
      <c r="Z105" s="125">
        <v>156</v>
      </c>
      <c r="AB105" s="122" t="str">
        <f>TEXT(Z105,"###,###")</f>
        <v>156</v>
      </c>
      <c r="AD105" s="143">
        <f>Z105/($Z$4)*100</f>
        <v>17.142857142857142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425</v>
      </c>
      <c r="Y106" s="132">
        <v>557</v>
      </c>
      <c r="Z106" s="132">
        <v>610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125</v>
      </c>
      <c r="Y108" s="125">
        <v>163</v>
      </c>
      <c r="Z108" s="125">
        <v>190</v>
      </c>
      <c r="AB108" s="122" t="str">
        <f>TEXT(Z108,"###,###")</f>
        <v>190</v>
      </c>
      <c r="AD108" s="143">
        <f>Z108/($Z$4)*100</f>
        <v>20.87912087912088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67</v>
      </c>
      <c r="Y109" s="125">
        <v>120</v>
      </c>
      <c r="Z109" s="125">
        <v>134</v>
      </c>
      <c r="AB109" s="122" t="str">
        <f>TEXT(Z109,"###,###")</f>
        <v>134</v>
      </c>
      <c r="AD109" s="143">
        <f>Z109/($Z$4)*100</f>
        <v>14.725274725274726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81</v>
      </c>
      <c r="Y110" s="125">
        <v>89</v>
      </c>
      <c r="Z110" s="125">
        <v>89</v>
      </c>
      <c r="AB110" s="122" t="str">
        <f>TEXT(Z110,"###,###")</f>
        <v>89</v>
      </c>
      <c r="AD110" s="143">
        <f>Z110/($Z$4)*100</f>
        <v>9.780219780219781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160</v>
      </c>
      <c r="Y111" s="125">
        <v>185</v>
      </c>
      <c r="Z111" s="125">
        <v>205</v>
      </c>
      <c r="AB111" s="122" t="str">
        <f>TEXT(Z111,"###,###")</f>
        <v>205</v>
      </c>
      <c r="AD111" s="143">
        <f>Z111/($Z$4)*100</f>
        <v>22.527472527472529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582</v>
      </c>
      <c r="Y112" s="125">
        <v>740</v>
      </c>
      <c r="Z112" s="125">
        <v>909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44.36</v>
      </c>
      <c r="U118" s="144">
        <v>41</v>
      </c>
      <c r="V118" s="144">
        <v>47.21</v>
      </c>
      <c r="W118" s="144">
        <v>45.6</v>
      </c>
      <c r="X118" s="144">
        <v>45.71</v>
      </c>
      <c r="Y118" s="144">
        <v>45.01</v>
      </c>
      <c r="Z118" s="144">
        <v>45.79</v>
      </c>
      <c r="AB118" s="122" t="str">
        <f>TEXT(Z118,"##.0")</f>
        <v>45.8</v>
      </c>
    </row>
    <row r="120" spans="19:32" x14ac:dyDescent="0.25">
      <c r="S120" s="115" t="s">
        <v>106</v>
      </c>
      <c r="T120" s="125">
        <v>212</v>
      </c>
      <c r="U120" s="125">
        <v>227</v>
      </c>
      <c r="V120" s="125">
        <v>229</v>
      </c>
      <c r="W120" s="125">
        <v>233</v>
      </c>
      <c r="X120" s="125">
        <v>210</v>
      </c>
      <c r="Y120" s="125">
        <v>240</v>
      </c>
      <c r="Z120" s="125">
        <v>282</v>
      </c>
      <c r="AB120" s="122" t="str">
        <f>TEXT(Z120,"###,###")</f>
        <v>282</v>
      </c>
    </row>
    <row r="121" spans="19:32" x14ac:dyDescent="0.25">
      <c r="S121" s="115" t="s">
        <v>107</v>
      </c>
      <c r="T121" s="125">
        <v>73</v>
      </c>
      <c r="U121" s="125">
        <v>77</v>
      </c>
      <c r="V121" s="125">
        <v>73</v>
      </c>
      <c r="W121" s="125">
        <v>73</v>
      </c>
      <c r="X121" s="125">
        <v>71</v>
      </c>
      <c r="Y121" s="125">
        <v>83</v>
      </c>
      <c r="Z121" s="125">
        <v>123</v>
      </c>
      <c r="AB121" s="122" t="str">
        <f>TEXT(Z121,"###,###")</f>
        <v>123</v>
      </c>
    </row>
    <row r="122" spans="19:32" x14ac:dyDescent="0.25">
      <c r="S122" s="115" t="s">
        <v>108</v>
      </c>
      <c r="T122" s="125">
        <v>88</v>
      </c>
      <c r="U122" s="125">
        <v>91</v>
      </c>
      <c r="V122" s="125">
        <v>88</v>
      </c>
      <c r="W122" s="125">
        <v>97</v>
      </c>
      <c r="X122" s="125">
        <v>78</v>
      </c>
      <c r="Y122" s="125">
        <v>101</v>
      </c>
      <c r="Z122" s="125">
        <v>104</v>
      </c>
      <c r="AB122" s="122" t="str">
        <f>TEXT(Z122,"###,###")</f>
        <v>104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300</v>
      </c>
      <c r="U124" s="125">
        <v>318</v>
      </c>
      <c r="V124" s="125">
        <v>317</v>
      </c>
      <c r="W124" s="125">
        <v>330</v>
      </c>
      <c r="X124" s="125">
        <v>288</v>
      </c>
      <c r="Y124" s="125">
        <v>341</v>
      </c>
      <c r="Z124" s="125">
        <v>386</v>
      </c>
      <c r="AB124" s="122" t="str">
        <f>TEXT(Z124,"###,###")</f>
        <v>386</v>
      </c>
      <c r="AD124" s="139">
        <f>Z124/$Z$7*100</f>
        <v>76.284584980237156</v>
      </c>
    </row>
    <row r="125" spans="19:32" x14ac:dyDescent="0.25">
      <c r="S125" s="115" t="s">
        <v>110</v>
      </c>
      <c r="T125" s="125">
        <v>161</v>
      </c>
      <c r="U125" s="125">
        <v>168</v>
      </c>
      <c r="V125" s="125">
        <v>161</v>
      </c>
      <c r="W125" s="125">
        <v>170</v>
      </c>
      <c r="X125" s="125">
        <v>149</v>
      </c>
      <c r="Y125" s="125">
        <v>184</v>
      </c>
      <c r="Z125" s="125">
        <v>227</v>
      </c>
      <c r="AB125" s="122" t="str">
        <f>TEXT(Z125,"###,###")</f>
        <v>227</v>
      </c>
      <c r="AD125" s="139">
        <f>Z125/$Z$7*100</f>
        <v>44.861660079051383</v>
      </c>
    </row>
    <row r="127" spans="19:32" x14ac:dyDescent="0.25">
      <c r="S127" s="115" t="s">
        <v>111</v>
      </c>
      <c r="T127" s="125">
        <v>207</v>
      </c>
      <c r="U127" s="125">
        <v>209</v>
      </c>
      <c r="V127" s="125">
        <v>210</v>
      </c>
      <c r="W127" s="125">
        <v>206</v>
      </c>
      <c r="X127" s="125">
        <v>187</v>
      </c>
      <c r="Y127" s="125">
        <v>220</v>
      </c>
      <c r="Z127" s="125">
        <v>263</v>
      </c>
      <c r="AB127" s="122" t="str">
        <f>TEXT(Z127,"###,###")</f>
        <v>263</v>
      </c>
      <c r="AD127" s="139">
        <f>Z127/$Z$7*100</f>
        <v>51.976284584980235</v>
      </c>
    </row>
    <row r="128" spans="19:32" x14ac:dyDescent="0.25">
      <c r="S128" s="115" t="s">
        <v>112</v>
      </c>
      <c r="T128" s="125">
        <v>165</v>
      </c>
      <c r="U128" s="125">
        <v>174</v>
      </c>
      <c r="V128" s="125">
        <v>176</v>
      </c>
      <c r="W128" s="125">
        <v>192</v>
      </c>
      <c r="X128" s="125">
        <v>169</v>
      </c>
      <c r="Y128" s="125">
        <v>204</v>
      </c>
      <c r="Z128" s="125">
        <v>241</v>
      </c>
      <c r="AB128" s="122" t="str">
        <f>TEXT(Z128,"###,###")</f>
        <v>241</v>
      </c>
      <c r="AD128" s="139">
        <f>Z128/$Z$7*100</f>
        <v>47.628458498023718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85" id="{CDE7B7D8-C02C-49A0-BB5F-3464F3117BF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88" id="{37912DDC-18DA-4076-A611-FDF535D3D38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291" id="{FA3DFDAD-4F7D-4619-8231-A055DB2E1B0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294" id="{D4FDB792-6A7D-41FE-922F-F9A6B617D62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D01ECD-232B-40D8-946A-8B71495899AE}">
  <sheetPr codeName="Sheet108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Peterborough</v>
      </c>
      <c r="T1" s="113"/>
      <c r="U1" s="113"/>
      <c r="V1" s="113"/>
      <c r="W1" s="113"/>
      <c r="X1" s="113"/>
      <c r="Y1" s="114" t="str">
        <f>Y3</f>
        <v>10.44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162</v>
      </c>
      <c r="Y3" s="118" t="s">
        <v>243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10.44 Peterborough,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925</v>
      </c>
      <c r="U4" s="121">
        <v>892</v>
      </c>
      <c r="V4" s="121">
        <v>856</v>
      </c>
      <c r="W4" s="121">
        <v>889</v>
      </c>
      <c r="X4" s="121">
        <v>869</v>
      </c>
      <c r="Y4" s="121">
        <v>908</v>
      </c>
      <c r="Z4" s="121">
        <v>965</v>
      </c>
      <c r="AB4" s="122" t="str">
        <f>TEXT(Z4,"###,###")</f>
        <v>965</v>
      </c>
      <c r="AD4" s="123">
        <f>Z4/Y4-1</f>
        <v>6.2775330396475759E-2</v>
      </c>
      <c r="AF4" s="123">
        <f t="shared" ref="AF4:AF9" si="0">Z4/T4-1</f>
        <v>4.3243243243243246E-2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481</v>
      </c>
      <c r="U5" s="121">
        <v>464</v>
      </c>
      <c r="V5" s="121">
        <v>451</v>
      </c>
      <c r="W5" s="121">
        <v>452</v>
      </c>
      <c r="X5" s="121">
        <v>422</v>
      </c>
      <c r="Y5" s="121">
        <v>483</v>
      </c>
      <c r="Z5" s="121">
        <v>533</v>
      </c>
      <c r="AB5" s="122" t="str">
        <f>TEXT(Z5,"###,###")</f>
        <v>533</v>
      </c>
      <c r="AD5" s="123">
        <f t="shared" ref="AD5:AD9" si="1">Z5/Y5-1</f>
        <v>0.10351966873706009</v>
      </c>
      <c r="AF5" s="123">
        <f t="shared" si="0"/>
        <v>0.10810810810810811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441</v>
      </c>
      <c r="U6" s="121">
        <v>426</v>
      </c>
      <c r="V6" s="121">
        <v>405</v>
      </c>
      <c r="W6" s="121">
        <v>434</v>
      </c>
      <c r="X6" s="121">
        <v>448</v>
      </c>
      <c r="Y6" s="121">
        <v>425</v>
      </c>
      <c r="Z6" s="121">
        <v>432</v>
      </c>
      <c r="AB6" s="122" t="str">
        <f>TEXT(Z6,"###,###")</f>
        <v>432</v>
      </c>
      <c r="AD6" s="123">
        <f t="shared" si="1"/>
        <v>1.6470588235294015E-2</v>
      </c>
      <c r="AF6" s="123">
        <f t="shared" si="0"/>
        <v>-2.0408163265306145E-2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606</v>
      </c>
      <c r="U7" s="121">
        <v>620</v>
      </c>
      <c r="V7" s="121">
        <v>592</v>
      </c>
      <c r="W7" s="121">
        <v>611</v>
      </c>
      <c r="X7" s="121">
        <v>593</v>
      </c>
      <c r="Y7" s="121">
        <v>603</v>
      </c>
      <c r="Z7" s="121">
        <v>637</v>
      </c>
      <c r="AB7" s="122" t="str">
        <f>TEXT(Z7,"###,###")</f>
        <v>637</v>
      </c>
      <c r="AD7" s="123">
        <f t="shared" si="1"/>
        <v>5.6384742951907096E-2</v>
      </c>
      <c r="AF7" s="123">
        <f t="shared" si="0"/>
        <v>5.1155115511551053E-2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965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637</v>
      </c>
      <c r="P8" s="48"/>
      <c r="S8" s="120" t="s">
        <v>88</v>
      </c>
      <c r="T8" s="121">
        <v>22812.09</v>
      </c>
      <c r="U8" s="121">
        <v>26365.88</v>
      </c>
      <c r="V8" s="121">
        <v>26269</v>
      </c>
      <c r="W8" s="121">
        <v>24234</v>
      </c>
      <c r="X8" s="121">
        <v>23986.86</v>
      </c>
      <c r="Y8" s="121">
        <v>23847.040000000001</v>
      </c>
      <c r="Z8" s="121">
        <v>26000</v>
      </c>
      <c r="AB8" s="122" t="str">
        <f>TEXT(Z8,"$###,###")</f>
        <v>$26,000</v>
      </c>
      <c r="AD8" s="123">
        <f t="shared" si="1"/>
        <v>9.028206435683428E-2</v>
      </c>
      <c r="AF8" s="123">
        <f t="shared" si="0"/>
        <v>0.13974651160853746</v>
      </c>
    </row>
    <row r="9" spans="1:32" x14ac:dyDescent="0.25">
      <c r="A9" s="52" t="s">
        <v>15</v>
      </c>
      <c r="B9" s="53"/>
      <c r="C9" s="54"/>
      <c r="D9" s="55">
        <f>AD104</f>
        <v>66.943005181347147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51.80533751962323</v>
      </c>
      <c r="P9" s="56" t="s">
        <v>89</v>
      </c>
      <c r="S9" s="120" t="s">
        <v>7</v>
      </c>
      <c r="T9" s="121">
        <v>21998285</v>
      </c>
      <c r="U9" s="121">
        <v>20844151</v>
      </c>
      <c r="V9" s="121">
        <v>22179792</v>
      </c>
      <c r="W9" s="121">
        <v>23118696</v>
      </c>
      <c r="X9" s="121">
        <v>23266942</v>
      </c>
      <c r="Y9" s="121">
        <v>24088341</v>
      </c>
      <c r="Z9" s="121">
        <v>27488847</v>
      </c>
      <c r="AB9" s="122" t="str">
        <f>TEXT(Z9/1000000,"$#,###.0")&amp;" mil"</f>
        <v>$27.5 mil</v>
      </c>
      <c r="AD9" s="123">
        <f t="shared" si="1"/>
        <v>0.14116812776770304</v>
      </c>
      <c r="AF9" s="123">
        <f t="shared" si="0"/>
        <v>0.24959045671060265</v>
      </c>
    </row>
    <row r="10" spans="1:32" x14ac:dyDescent="0.25">
      <c r="A10" s="52" t="s">
        <v>18</v>
      </c>
      <c r="B10" s="53"/>
      <c r="C10" s="54"/>
      <c r="D10" s="55">
        <f>AD105</f>
        <v>14.404145077720207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48.508634222919937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87.284144427001578</v>
      </c>
      <c r="P11" s="56" t="s">
        <v>89</v>
      </c>
      <c r="S11" s="120" t="s">
        <v>30</v>
      </c>
      <c r="T11" s="125">
        <v>778</v>
      </c>
      <c r="U11" s="125">
        <v>750</v>
      </c>
      <c r="V11" s="125">
        <v>723</v>
      </c>
      <c r="W11" s="125">
        <v>758</v>
      </c>
      <c r="X11" s="125">
        <v>751</v>
      </c>
      <c r="Y11" s="125">
        <v>781</v>
      </c>
      <c r="Z11" s="125">
        <v>816</v>
      </c>
    </row>
    <row r="12" spans="1:32" ht="28.5" customHeight="1" x14ac:dyDescent="0.25">
      <c r="A12" s="52" t="s">
        <v>20</v>
      </c>
      <c r="B12" s="54"/>
      <c r="C12" s="54"/>
      <c r="D12" s="55">
        <f>AD108</f>
        <v>18.134715025906736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23.704866562009418</v>
      </c>
      <c r="P12" s="56" t="s">
        <v>89</v>
      </c>
      <c r="S12" s="120" t="s">
        <v>31</v>
      </c>
      <c r="T12" s="125">
        <v>145</v>
      </c>
      <c r="U12" s="125">
        <v>137</v>
      </c>
      <c r="V12" s="125">
        <v>130</v>
      </c>
      <c r="W12" s="125">
        <v>125</v>
      </c>
      <c r="X12" s="125">
        <v>117</v>
      </c>
      <c r="Y12" s="125">
        <v>127</v>
      </c>
      <c r="Z12" s="125">
        <v>148</v>
      </c>
    </row>
    <row r="13" spans="1:32" ht="15" customHeight="1" x14ac:dyDescent="0.25">
      <c r="A13" s="52" t="s">
        <v>21</v>
      </c>
      <c r="B13" s="54"/>
      <c r="C13" s="54"/>
      <c r="D13" s="55">
        <f>AD109</f>
        <v>22.797927461139896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45.6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16.994818652849741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22.901554404145077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123</v>
      </c>
      <c r="Z15" s="125">
        <v>158</v>
      </c>
      <c r="AB15" s="129">
        <f t="shared" ref="AB15:AB34" si="2">IF(Z15="np",0,Z15/$Z$34)</f>
        <v>0.16441207075962538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10</v>
      </c>
      <c r="Z16" s="125">
        <v>17</v>
      </c>
      <c r="AB16" s="129">
        <f t="shared" si="2"/>
        <v>1.7689906347554629E-2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98</v>
      </c>
      <c r="Z17" s="125">
        <v>114</v>
      </c>
      <c r="AB17" s="129">
        <f t="shared" si="2"/>
        <v>0.1186264308012487</v>
      </c>
    </row>
    <row r="18" spans="1:28" x14ac:dyDescent="0.25">
      <c r="A18" s="82" t="str">
        <f>$S$1&amp;" ("&amp;$T$2&amp;" to "&amp;$Z$2&amp;")"</f>
        <v>Peterborough (2011-12 to 2017-18)</v>
      </c>
      <c r="B18" s="82"/>
      <c r="C18" s="82"/>
      <c r="D18" s="82"/>
      <c r="E18" s="82"/>
      <c r="F18" s="82"/>
      <c r="G18" s="82" t="str">
        <f>$S$1&amp;" ("&amp;$T$2&amp;" to "&amp;$Z$2&amp;")"</f>
        <v>Peterborough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3</v>
      </c>
      <c r="Z18" s="125">
        <v>7</v>
      </c>
      <c r="AB18" s="129">
        <f t="shared" si="2"/>
        <v>7.2840790842872011E-3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36</v>
      </c>
      <c r="Z19" s="125">
        <v>43</v>
      </c>
      <c r="AB19" s="129">
        <f t="shared" si="2"/>
        <v>4.4745057232049947E-2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6</v>
      </c>
      <c r="Z20" s="125">
        <v>15</v>
      </c>
      <c r="AB20" s="129">
        <f t="shared" si="2"/>
        <v>1.5608740894901144E-2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76</v>
      </c>
      <c r="Z21" s="125">
        <v>74</v>
      </c>
      <c r="AB21" s="129">
        <f t="shared" si="2"/>
        <v>7.7003121748178985E-2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88</v>
      </c>
      <c r="Z22" s="125">
        <v>84</v>
      </c>
      <c r="AB22" s="129">
        <f t="shared" si="2"/>
        <v>8.7408949011446413E-2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34</v>
      </c>
      <c r="Z23" s="125">
        <v>38</v>
      </c>
      <c r="AB23" s="129">
        <f t="shared" si="2"/>
        <v>3.9542143600416232E-2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0</v>
      </c>
      <c r="Z24" s="125">
        <v>4</v>
      </c>
      <c r="AB24" s="129">
        <f t="shared" si="2"/>
        <v>4.1623309053069723E-3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14</v>
      </c>
      <c r="Z25" s="125">
        <v>12</v>
      </c>
      <c r="AB25" s="129">
        <f t="shared" si="2"/>
        <v>1.2486992715920915E-2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10</v>
      </c>
      <c r="Z26" s="125">
        <v>8</v>
      </c>
      <c r="AB26" s="129">
        <f t="shared" si="2"/>
        <v>8.3246618106139446E-3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12</v>
      </c>
      <c r="Z27" s="125">
        <v>15</v>
      </c>
      <c r="AB27" s="129">
        <f t="shared" si="2"/>
        <v>1.5608740894901144E-2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47</v>
      </c>
      <c r="Z28" s="125">
        <v>56</v>
      </c>
      <c r="AB28" s="129">
        <f t="shared" si="2"/>
        <v>5.8272632674297609E-2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79</v>
      </c>
      <c r="Z29" s="125">
        <v>39</v>
      </c>
      <c r="AB29" s="129">
        <f t="shared" si="2"/>
        <v>4.0582726326742979E-2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49</v>
      </c>
      <c r="Z30" s="125">
        <v>45</v>
      </c>
      <c r="AB30" s="129">
        <f t="shared" si="2"/>
        <v>4.6826222684703434E-2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84</v>
      </c>
      <c r="Z31" s="125">
        <v>90</v>
      </c>
      <c r="AB31" s="129">
        <f t="shared" si="2"/>
        <v>9.3652445369406867E-2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0</v>
      </c>
      <c r="Z32" s="125">
        <v>0</v>
      </c>
      <c r="AB32" s="129">
        <f t="shared" si="2"/>
        <v>0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21</v>
      </c>
      <c r="Z33" s="125">
        <v>28</v>
      </c>
      <c r="AB33" s="129">
        <f t="shared" si="2"/>
        <v>2.9136316337148804E-2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908</v>
      </c>
      <c r="Z34" s="132">
        <v>961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9</v>
      </c>
      <c r="Y45" s="125">
        <v>10</v>
      </c>
      <c r="Z45" s="125">
        <v>15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29</v>
      </c>
      <c r="Y46" s="125">
        <v>45</v>
      </c>
      <c r="Z46" s="125">
        <v>41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43</v>
      </c>
      <c r="Y47" s="125">
        <v>41</v>
      </c>
      <c r="Z47" s="125">
        <v>46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37</v>
      </c>
      <c r="Y48" s="125">
        <v>42</v>
      </c>
      <c r="Z48" s="125">
        <v>40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Peterborough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36</v>
      </c>
      <c r="Y49" s="125">
        <v>41</v>
      </c>
      <c r="Z49" s="125">
        <v>33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30</v>
      </c>
      <c r="Y50" s="125">
        <v>25</v>
      </c>
      <c r="Z50" s="125">
        <v>39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35</v>
      </c>
      <c r="Y51" s="125">
        <v>37</v>
      </c>
      <c r="Z51" s="125">
        <v>38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40</v>
      </c>
      <c r="Y52" s="125">
        <v>34</v>
      </c>
      <c r="Z52" s="125">
        <v>32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31</v>
      </c>
      <c r="Y53" s="125">
        <v>48</v>
      </c>
      <c r="Z53" s="125">
        <v>53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55</v>
      </c>
      <c r="Y54" s="125">
        <v>58</v>
      </c>
      <c r="Z54" s="125">
        <v>46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46</v>
      </c>
      <c r="Y55" s="125">
        <v>51</v>
      </c>
      <c r="Z55" s="125">
        <v>51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20</v>
      </c>
      <c r="Y56" s="125">
        <v>34</v>
      </c>
      <c r="Z56" s="125">
        <v>35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12</v>
      </c>
      <c r="Y57" s="125">
        <v>14</v>
      </c>
      <c r="Z57" s="125">
        <v>18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0</v>
      </c>
      <c r="Y58" s="125">
        <v>4</v>
      </c>
      <c r="Z58" s="125">
        <v>0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0</v>
      </c>
      <c r="Y59" s="125">
        <v>0</v>
      </c>
      <c r="Z59" s="125">
        <v>0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422</v>
      </c>
      <c r="Y61" s="125">
        <v>483</v>
      </c>
      <c r="Z61" s="125">
        <v>532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Peterborough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7</v>
      </c>
      <c r="Y64" s="125">
        <v>15</v>
      </c>
      <c r="Z64" s="125">
        <v>10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33</v>
      </c>
      <c r="Y65" s="125">
        <v>18</v>
      </c>
      <c r="Z65" s="125">
        <v>31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28</v>
      </c>
      <c r="Y66" s="125">
        <v>26</v>
      </c>
      <c r="Z66" s="125">
        <v>29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29</v>
      </c>
      <c r="Y67" s="125">
        <v>24</v>
      </c>
      <c r="Z67" s="125">
        <v>20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28</v>
      </c>
      <c r="Y68" s="125">
        <v>37</v>
      </c>
      <c r="Z68" s="125">
        <v>38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31</v>
      </c>
      <c r="Y69" s="125">
        <v>36</v>
      </c>
      <c r="Z69" s="125">
        <v>26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28</v>
      </c>
      <c r="Y70" s="125">
        <v>32</v>
      </c>
      <c r="Z70" s="125">
        <v>26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53</v>
      </c>
      <c r="Y71" s="125">
        <v>41</v>
      </c>
      <c r="Z71" s="125">
        <v>42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42</v>
      </c>
      <c r="Y72" s="125">
        <v>46</v>
      </c>
      <c r="Z72" s="125">
        <v>47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89</v>
      </c>
      <c r="Y73" s="125">
        <v>76</v>
      </c>
      <c r="Z73" s="125">
        <v>67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45</v>
      </c>
      <c r="Y74" s="125">
        <v>46</v>
      </c>
      <c r="Z74" s="125">
        <v>51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16</v>
      </c>
      <c r="Y75" s="125">
        <v>21</v>
      </c>
      <c r="Z75" s="125">
        <v>16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0</v>
      </c>
      <c r="Y76" s="125">
        <v>0</v>
      </c>
      <c r="Z76" s="125">
        <v>6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0</v>
      </c>
      <c r="Y77" s="125">
        <v>3</v>
      </c>
      <c r="Z77" s="125">
        <v>0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0</v>
      </c>
      <c r="Y78" s="125">
        <v>0</v>
      </c>
      <c r="Z78" s="125">
        <v>0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0</v>
      </c>
      <c r="Z79" s="125">
        <v>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450</v>
      </c>
      <c r="Y80" s="125">
        <v>425</v>
      </c>
      <c r="Z80" s="125">
        <v>432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Peterborough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11</v>
      </c>
      <c r="Y83" s="125">
        <v>14</v>
      </c>
      <c r="Z83" s="125">
        <v>13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13</v>
      </c>
      <c r="Y84" s="125">
        <v>6</v>
      </c>
      <c r="Z84" s="125">
        <v>10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965</v>
      </c>
      <c r="D85" s="96">
        <f t="shared" ref="D85:D90" si="4">AD4</f>
        <v>6.2775330396475759E-2</v>
      </c>
      <c r="E85" s="97">
        <f t="shared" ref="E85:E90" si="5">AD4</f>
        <v>6.2775330396475759E-2</v>
      </c>
      <c r="F85" s="96">
        <f t="shared" ref="F85:F90" si="6">AF4</f>
        <v>4.3243243243243246E-2</v>
      </c>
      <c r="G85" s="97">
        <f t="shared" ref="G85:G90" si="7">AF4</f>
        <v>4.3243243243243246E-2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38</v>
      </c>
      <c r="Y85" s="125">
        <v>40</v>
      </c>
      <c r="Z85" s="125">
        <v>42</v>
      </c>
    </row>
    <row r="86" spans="1:32" ht="15" customHeight="1" x14ac:dyDescent="0.25">
      <c r="A86" s="98" t="s">
        <v>4</v>
      </c>
      <c r="B86" s="95"/>
      <c r="C86" s="109" t="str">
        <f t="shared" si="3"/>
        <v>533</v>
      </c>
      <c r="D86" s="96">
        <f t="shared" si="4"/>
        <v>0.10351966873706009</v>
      </c>
      <c r="E86" s="97">
        <f t="shared" si="5"/>
        <v>0.10351966873706009</v>
      </c>
      <c r="F86" s="96">
        <f t="shared" si="6"/>
        <v>0.10810810810810811</v>
      </c>
      <c r="G86" s="97">
        <f t="shared" si="7"/>
        <v>0.10810810810810811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14</v>
      </c>
      <c r="Y86" s="125">
        <v>10</v>
      </c>
      <c r="Z86" s="125">
        <v>11</v>
      </c>
    </row>
    <row r="87" spans="1:32" ht="15" customHeight="1" x14ac:dyDescent="0.25">
      <c r="A87" s="98" t="s">
        <v>5</v>
      </c>
      <c r="B87" s="95"/>
      <c r="C87" s="109" t="str">
        <f t="shared" si="3"/>
        <v>432</v>
      </c>
      <c r="D87" s="96">
        <f t="shared" si="4"/>
        <v>1.6470588235294015E-2</v>
      </c>
      <c r="E87" s="97">
        <f t="shared" si="5"/>
        <v>1.6470588235294015E-2</v>
      </c>
      <c r="F87" s="96">
        <f t="shared" si="6"/>
        <v>-2.0408163265306145E-2</v>
      </c>
      <c r="G87" s="97">
        <f t="shared" si="7"/>
        <v>-2.0408163265306145E-2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5</v>
      </c>
      <c r="Y87" s="125">
        <v>10</v>
      </c>
      <c r="Z87" s="125">
        <v>9</v>
      </c>
    </row>
    <row r="88" spans="1:32" ht="15" customHeight="1" x14ac:dyDescent="0.25">
      <c r="A88" s="95" t="s">
        <v>6</v>
      </c>
      <c r="B88" s="95"/>
      <c r="C88" s="109" t="str">
        <f t="shared" si="3"/>
        <v>637</v>
      </c>
      <c r="D88" s="96">
        <f t="shared" si="4"/>
        <v>5.6384742951907096E-2</v>
      </c>
      <c r="E88" s="97">
        <f t="shared" si="5"/>
        <v>5.6384742951907096E-2</v>
      </c>
      <c r="F88" s="96">
        <f t="shared" si="6"/>
        <v>5.1155115511551053E-2</v>
      </c>
      <c r="G88" s="97">
        <f t="shared" si="7"/>
        <v>5.1155115511551053E-2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9</v>
      </c>
      <c r="Y88" s="125">
        <v>10</v>
      </c>
      <c r="Z88" s="125">
        <v>13</v>
      </c>
    </row>
    <row r="89" spans="1:32" ht="15" customHeight="1" x14ac:dyDescent="0.25">
      <c r="A89" s="95" t="s">
        <v>104</v>
      </c>
      <c r="B89" s="95"/>
      <c r="C89" s="146" t="str">
        <f t="shared" si="3"/>
        <v>$26,000</v>
      </c>
      <c r="D89" s="96">
        <f t="shared" si="4"/>
        <v>9.028206435683428E-2</v>
      </c>
      <c r="E89" s="97">
        <f t="shared" si="5"/>
        <v>9.028206435683428E-2</v>
      </c>
      <c r="F89" s="96">
        <f t="shared" si="6"/>
        <v>0.13974651160853746</v>
      </c>
      <c r="G89" s="97">
        <f t="shared" si="7"/>
        <v>0.13974651160853746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37</v>
      </c>
      <c r="Y89" s="125">
        <v>43</v>
      </c>
      <c r="Z89" s="125">
        <v>42</v>
      </c>
    </row>
    <row r="90" spans="1:32" ht="15" customHeight="1" x14ac:dyDescent="0.25">
      <c r="A90" s="95" t="s">
        <v>7</v>
      </c>
      <c r="B90" s="95"/>
      <c r="C90" s="109" t="str">
        <f t="shared" si="3"/>
        <v>$27.5 mil</v>
      </c>
      <c r="D90" s="96">
        <f t="shared" si="4"/>
        <v>0.14116812776770304</v>
      </c>
      <c r="E90" s="97">
        <f t="shared" si="5"/>
        <v>0.14116812776770304</v>
      </c>
      <c r="F90" s="96">
        <f t="shared" si="6"/>
        <v>0.24959045671060265</v>
      </c>
      <c r="G90" s="97">
        <f t="shared" si="7"/>
        <v>0.24959045671060265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86</v>
      </c>
      <c r="Y90" s="125">
        <v>89</v>
      </c>
      <c r="Z90" s="125">
        <v>99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282</v>
      </c>
      <c r="Y91" s="125">
        <v>308</v>
      </c>
      <c r="Z91" s="125">
        <v>328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9</v>
      </c>
      <c r="Y93" s="125">
        <v>11</v>
      </c>
      <c r="Z93" s="125">
        <v>8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37</v>
      </c>
      <c r="Y94" s="125">
        <v>37</v>
      </c>
      <c r="Z94" s="125">
        <v>37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15</v>
      </c>
      <c r="Y95" s="125">
        <v>11</v>
      </c>
      <c r="Z95" s="125">
        <v>9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66</v>
      </c>
      <c r="Y96" s="125">
        <v>50</v>
      </c>
      <c r="Z96" s="125">
        <v>61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21</v>
      </c>
      <c r="Y97" s="125">
        <v>26</v>
      </c>
      <c r="Z97" s="125">
        <v>21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34</v>
      </c>
      <c r="Y98" s="125">
        <v>34</v>
      </c>
      <c r="Z98" s="125">
        <v>39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0</v>
      </c>
      <c r="Y99" s="125">
        <v>0</v>
      </c>
      <c r="Z99" s="125">
        <v>2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46</v>
      </c>
      <c r="Y100" s="125">
        <v>51</v>
      </c>
      <c r="Z100" s="125">
        <v>45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309</v>
      </c>
      <c r="Y101" s="125">
        <v>295</v>
      </c>
      <c r="Z101" s="125">
        <v>309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554</v>
      </c>
      <c r="Y104" s="125">
        <v>600</v>
      </c>
      <c r="Z104" s="125">
        <v>646</v>
      </c>
      <c r="AB104" s="122" t="str">
        <f>TEXT(Z104,"###,###")</f>
        <v>646</v>
      </c>
      <c r="AD104" s="143">
        <f>Z104/($Z$4)*100</f>
        <v>66.943005181347147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194</v>
      </c>
      <c r="Y105" s="125">
        <v>188</v>
      </c>
      <c r="Z105" s="125">
        <v>139</v>
      </c>
      <c r="AB105" s="122" t="str">
        <f>TEXT(Z105,"###,###")</f>
        <v>139</v>
      </c>
      <c r="AD105" s="143">
        <f>Z105/($Z$4)*100</f>
        <v>14.404145077720207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748</v>
      </c>
      <c r="Y106" s="132">
        <v>788</v>
      </c>
      <c r="Z106" s="132">
        <v>785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133</v>
      </c>
      <c r="Y108" s="125">
        <v>137</v>
      </c>
      <c r="Z108" s="125">
        <v>175</v>
      </c>
      <c r="AB108" s="122" t="str">
        <f>TEXT(Z108,"###,###")</f>
        <v>175</v>
      </c>
      <c r="AD108" s="143">
        <f>Z108/($Z$4)*100</f>
        <v>18.134715025906736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161</v>
      </c>
      <c r="Y109" s="125">
        <v>210</v>
      </c>
      <c r="Z109" s="125">
        <v>220</v>
      </c>
      <c r="AB109" s="122" t="str">
        <f>TEXT(Z109,"###,###")</f>
        <v>220</v>
      </c>
      <c r="AD109" s="143">
        <f>Z109/($Z$4)*100</f>
        <v>22.797927461139896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206</v>
      </c>
      <c r="Y110" s="125">
        <v>201</v>
      </c>
      <c r="Z110" s="125">
        <v>164</v>
      </c>
      <c r="AB110" s="122" t="str">
        <f>TEXT(Z110,"###,###")</f>
        <v>164</v>
      </c>
      <c r="AD110" s="143">
        <f>Z110/($Z$4)*100</f>
        <v>16.994818652849741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253</v>
      </c>
      <c r="Y111" s="125">
        <v>240</v>
      </c>
      <c r="Z111" s="125">
        <v>221</v>
      </c>
      <c r="AB111" s="122" t="str">
        <f>TEXT(Z111,"###,###")</f>
        <v>221</v>
      </c>
      <c r="AD111" s="143">
        <f>Z111/($Z$4)*100</f>
        <v>22.901554404145077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873</v>
      </c>
      <c r="Y112" s="125">
        <v>908</v>
      </c>
      <c r="Z112" s="125">
        <v>961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42.61</v>
      </c>
      <c r="U118" s="144">
        <v>45.93</v>
      </c>
      <c r="V118" s="144">
        <v>46.27</v>
      </c>
      <c r="W118" s="144">
        <v>42.28</v>
      </c>
      <c r="X118" s="144">
        <v>45.87</v>
      </c>
      <c r="Y118" s="144">
        <v>45.6</v>
      </c>
      <c r="Z118" s="144">
        <v>45.56</v>
      </c>
      <c r="AB118" s="122" t="str">
        <f>TEXT(Z118,"##.0")</f>
        <v>45.6</v>
      </c>
    </row>
    <row r="120" spans="19:32" x14ac:dyDescent="0.25">
      <c r="S120" s="115" t="s">
        <v>106</v>
      </c>
      <c r="T120" s="125">
        <v>460</v>
      </c>
      <c r="U120" s="125">
        <v>482</v>
      </c>
      <c r="V120" s="125">
        <v>465</v>
      </c>
      <c r="W120" s="125">
        <v>484</v>
      </c>
      <c r="X120" s="125">
        <v>475</v>
      </c>
      <c r="Y120" s="125">
        <v>476</v>
      </c>
      <c r="Z120" s="125">
        <v>493</v>
      </c>
      <c r="AB120" s="122" t="str">
        <f>TEXT(Z120,"###,###")</f>
        <v>493</v>
      </c>
    </row>
    <row r="121" spans="19:32" x14ac:dyDescent="0.25">
      <c r="S121" s="115" t="s">
        <v>107</v>
      </c>
      <c r="T121" s="125">
        <v>83</v>
      </c>
      <c r="U121" s="125">
        <v>77</v>
      </c>
      <c r="V121" s="125">
        <v>66</v>
      </c>
      <c r="W121" s="125">
        <v>63</v>
      </c>
      <c r="X121" s="125">
        <v>60</v>
      </c>
      <c r="Y121" s="125">
        <v>66</v>
      </c>
      <c r="Z121" s="125">
        <v>88</v>
      </c>
      <c r="AB121" s="122" t="str">
        <f>TEXT(Z121,"###,###")</f>
        <v>88</v>
      </c>
    </row>
    <row r="122" spans="19:32" x14ac:dyDescent="0.25">
      <c r="S122" s="115" t="s">
        <v>108</v>
      </c>
      <c r="T122" s="125">
        <v>70</v>
      </c>
      <c r="U122" s="125">
        <v>64</v>
      </c>
      <c r="V122" s="125">
        <v>62</v>
      </c>
      <c r="W122" s="125">
        <v>59</v>
      </c>
      <c r="X122" s="125">
        <v>58</v>
      </c>
      <c r="Y122" s="125">
        <v>61</v>
      </c>
      <c r="Z122" s="125">
        <v>63</v>
      </c>
      <c r="AB122" s="122" t="str">
        <f>TEXT(Z122,"###,###")</f>
        <v>63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530</v>
      </c>
      <c r="U124" s="125">
        <v>546</v>
      </c>
      <c r="V124" s="125">
        <v>527</v>
      </c>
      <c r="W124" s="125">
        <v>543</v>
      </c>
      <c r="X124" s="125">
        <v>533</v>
      </c>
      <c r="Y124" s="125">
        <v>537</v>
      </c>
      <c r="Z124" s="125">
        <v>556</v>
      </c>
      <c r="AB124" s="122" t="str">
        <f>TEXT(Z124,"###,###")</f>
        <v>556</v>
      </c>
      <c r="AD124" s="139">
        <f>Z124/$Z$7*100</f>
        <v>87.284144427001578</v>
      </c>
    </row>
    <row r="125" spans="19:32" x14ac:dyDescent="0.25">
      <c r="S125" s="115" t="s">
        <v>110</v>
      </c>
      <c r="T125" s="125">
        <v>153</v>
      </c>
      <c r="U125" s="125">
        <v>141</v>
      </c>
      <c r="V125" s="125">
        <v>128</v>
      </c>
      <c r="W125" s="125">
        <v>122</v>
      </c>
      <c r="X125" s="125">
        <v>118</v>
      </c>
      <c r="Y125" s="125">
        <v>127</v>
      </c>
      <c r="Z125" s="125">
        <v>151</v>
      </c>
      <c r="AB125" s="122" t="str">
        <f>TEXT(Z125,"###,###")</f>
        <v>151</v>
      </c>
      <c r="AD125" s="139">
        <f>Z125/$Z$7*100</f>
        <v>23.704866562009418</v>
      </c>
    </row>
    <row r="127" spans="19:32" x14ac:dyDescent="0.25">
      <c r="S127" s="115" t="s">
        <v>111</v>
      </c>
      <c r="T127" s="125">
        <v>305</v>
      </c>
      <c r="U127" s="125">
        <v>314</v>
      </c>
      <c r="V127" s="125">
        <v>298</v>
      </c>
      <c r="W127" s="125">
        <v>301</v>
      </c>
      <c r="X127" s="125">
        <v>283</v>
      </c>
      <c r="Y127" s="125">
        <v>308</v>
      </c>
      <c r="Z127" s="125">
        <v>330</v>
      </c>
      <c r="AB127" s="122" t="str">
        <f>TEXT(Z127,"###,###")</f>
        <v>330</v>
      </c>
      <c r="AD127" s="139">
        <f>Z127/$Z$7*100</f>
        <v>51.80533751962323</v>
      </c>
    </row>
    <row r="128" spans="19:32" x14ac:dyDescent="0.25">
      <c r="S128" s="115" t="s">
        <v>112</v>
      </c>
      <c r="T128" s="125">
        <v>301</v>
      </c>
      <c r="U128" s="125">
        <v>308</v>
      </c>
      <c r="V128" s="125">
        <v>295</v>
      </c>
      <c r="W128" s="125">
        <v>308</v>
      </c>
      <c r="X128" s="125">
        <v>308</v>
      </c>
      <c r="Y128" s="125">
        <v>295</v>
      </c>
      <c r="Z128" s="125">
        <v>309</v>
      </c>
      <c r="AB128" s="122" t="str">
        <f>TEXT(Z128,"###,###")</f>
        <v>309</v>
      </c>
      <c r="AD128" s="139">
        <f>Z128/$Z$7*100</f>
        <v>48.508634222919937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75" id="{885859B4-3EB9-4D33-82D4-F6398B7A5FD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78" id="{BF5188B5-73AE-469F-A429-8DAD7FD5DFB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281" id="{C909257E-0241-43CF-A725-4DD54851FD2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284" id="{99BCB9EE-2932-4506-BD8F-B409A7AF171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DB6A7-D4B7-4DEF-B559-4F1EB443D4C9}">
  <sheetPr codeName="Sheet109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Playford</v>
      </c>
      <c r="T1" s="113"/>
      <c r="U1" s="113"/>
      <c r="V1" s="113"/>
      <c r="W1" s="113"/>
      <c r="X1" s="113"/>
      <c r="Y1" s="114" t="str">
        <f>Y3</f>
        <v>10.45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163</v>
      </c>
      <c r="Y3" s="118" t="s">
        <v>244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10.45 Playford,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49952</v>
      </c>
      <c r="U4" s="121">
        <v>50793</v>
      </c>
      <c r="V4" s="121">
        <v>51098</v>
      </c>
      <c r="W4" s="121">
        <v>51040</v>
      </c>
      <c r="X4" s="121">
        <v>50939</v>
      </c>
      <c r="Y4" s="121">
        <v>54126</v>
      </c>
      <c r="Z4" s="121">
        <v>57825</v>
      </c>
      <c r="AB4" s="122" t="str">
        <f>TEXT(Z4,"###,###")</f>
        <v>57,825</v>
      </c>
      <c r="AD4" s="123">
        <f>Z4/Y4-1</f>
        <v>6.8340538742933221E-2</v>
      </c>
      <c r="AF4" s="123">
        <f t="shared" ref="AF4:AF9" si="0">Z4/T4-1</f>
        <v>0.15761130685458036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27880</v>
      </c>
      <c r="U5" s="121">
        <v>28330</v>
      </c>
      <c r="V5" s="121">
        <v>28205</v>
      </c>
      <c r="W5" s="121">
        <v>27996</v>
      </c>
      <c r="X5" s="121">
        <v>28128</v>
      </c>
      <c r="Y5" s="121">
        <v>29800</v>
      </c>
      <c r="Z5" s="121">
        <v>32138</v>
      </c>
      <c r="AB5" s="122" t="str">
        <f>TEXT(Z5,"###,###")</f>
        <v>32,138</v>
      </c>
      <c r="AD5" s="123">
        <f t="shared" ref="AD5:AD9" si="1">Z5/Y5-1</f>
        <v>7.8456375838926284E-2</v>
      </c>
      <c r="AF5" s="123">
        <f t="shared" si="0"/>
        <v>0.15272596843615505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22072</v>
      </c>
      <c r="U6" s="121">
        <v>22463</v>
      </c>
      <c r="V6" s="121">
        <v>22893</v>
      </c>
      <c r="W6" s="121">
        <v>23044</v>
      </c>
      <c r="X6" s="121">
        <v>22811</v>
      </c>
      <c r="Y6" s="121">
        <v>24326</v>
      </c>
      <c r="Z6" s="121">
        <v>25687</v>
      </c>
      <c r="AB6" s="122" t="str">
        <f>TEXT(Z6,"###,###")</f>
        <v>25,687</v>
      </c>
      <c r="AD6" s="123">
        <f t="shared" si="1"/>
        <v>5.5948368001315529E-2</v>
      </c>
      <c r="AF6" s="123">
        <f t="shared" si="0"/>
        <v>0.16378216745197527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37044</v>
      </c>
      <c r="U7" s="121">
        <v>37556</v>
      </c>
      <c r="V7" s="121">
        <v>38237</v>
      </c>
      <c r="W7" s="121">
        <v>38537</v>
      </c>
      <c r="X7" s="121">
        <v>38882</v>
      </c>
      <c r="Y7" s="121">
        <v>40300</v>
      </c>
      <c r="Z7" s="121">
        <v>42346</v>
      </c>
      <c r="AB7" s="122" t="str">
        <f>TEXT(Z7,"###,###")</f>
        <v>42,346</v>
      </c>
      <c r="AD7" s="123">
        <f t="shared" si="1"/>
        <v>5.0769230769230678E-2</v>
      </c>
      <c r="AF7" s="123">
        <f t="shared" si="0"/>
        <v>0.14312709210668384</v>
      </c>
    </row>
    <row r="8" spans="1:32" ht="17.25" customHeight="1" x14ac:dyDescent="0.25">
      <c r="A8" s="44" t="s">
        <v>13</v>
      </c>
      <c r="B8" s="45"/>
      <c r="C8" s="46"/>
      <c r="D8" s="47" t="str">
        <f>AB4</f>
        <v>57,825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42,346</v>
      </c>
      <c r="P8" s="48"/>
      <c r="S8" s="120" t="s">
        <v>88</v>
      </c>
      <c r="T8" s="121">
        <v>37572</v>
      </c>
      <c r="U8" s="121">
        <v>38039.46</v>
      </c>
      <c r="V8" s="121">
        <v>38860</v>
      </c>
      <c r="W8" s="121">
        <v>40020</v>
      </c>
      <c r="X8" s="121">
        <v>41443.199999999997</v>
      </c>
      <c r="Y8" s="121">
        <v>41494.870000000003</v>
      </c>
      <c r="Z8" s="121">
        <v>43046.43</v>
      </c>
      <c r="AB8" s="122" t="str">
        <f>TEXT(Z8,"$###,###")</f>
        <v>$43,046</v>
      </c>
      <c r="AD8" s="123">
        <f t="shared" si="1"/>
        <v>3.7391610095416583E-2</v>
      </c>
      <c r="AF8" s="123">
        <f t="shared" si="0"/>
        <v>0.14570504631108272</v>
      </c>
    </row>
    <row r="9" spans="1:32" x14ac:dyDescent="0.25">
      <c r="A9" s="52" t="s">
        <v>15</v>
      </c>
      <c r="B9" s="53"/>
      <c r="C9" s="54"/>
      <c r="D9" s="55">
        <f>AD104</f>
        <v>79.552096843925639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54.62617484532187</v>
      </c>
      <c r="P9" s="56" t="s">
        <v>89</v>
      </c>
      <c r="S9" s="120" t="s">
        <v>7</v>
      </c>
      <c r="T9" s="121">
        <v>1524370029</v>
      </c>
      <c r="U9" s="121">
        <v>1584929651</v>
      </c>
      <c r="V9" s="121">
        <v>1658590964</v>
      </c>
      <c r="W9" s="121">
        <v>1713572429</v>
      </c>
      <c r="X9" s="121">
        <v>1755362758</v>
      </c>
      <c r="Y9" s="121">
        <v>1858902175</v>
      </c>
      <c r="Z9" s="121">
        <v>2027749386</v>
      </c>
      <c r="AB9" s="122" t="str">
        <f>TEXT(Z9/1000000,"$#,###.0")&amp;" mil"</f>
        <v>$2,027.7 mil</v>
      </c>
      <c r="AD9" s="123">
        <f t="shared" si="1"/>
        <v>9.0831681876965886E-2</v>
      </c>
      <c r="AF9" s="123">
        <f t="shared" si="0"/>
        <v>0.33022123724790187</v>
      </c>
    </row>
    <row r="10" spans="1:32" x14ac:dyDescent="0.25">
      <c r="A10" s="52" t="s">
        <v>18</v>
      </c>
      <c r="B10" s="53"/>
      <c r="C10" s="54"/>
      <c r="D10" s="55">
        <f>AD105</f>
        <v>13.445741461305664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45.37382515467813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94.19307608746989</v>
      </c>
      <c r="P11" s="56" t="s">
        <v>89</v>
      </c>
      <c r="S11" s="120" t="s">
        <v>30</v>
      </c>
      <c r="T11" s="125">
        <v>46151</v>
      </c>
      <c r="U11" s="125">
        <v>47024</v>
      </c>
      <c r="V11" s="125">
        <v>47219</v>
      </c>
      <c r="W11" s="125">
        <v>47156</v>
      </c>
      <c r="X11" s="125">
        <v>47065</v>
      </c>
      <c r="Y11" s="125">
        <v>50070</v>
      </c>
      <c r="Z11" s="125">
        <v>53589</v>
      </c>
    </row>
    <row r="12" spans="1:32" ht="28.5" customHeight="1" x14ac:dyDescent="0.25">
      <c r="A12" s="52" t="s">
        <v>20</v>
      </c>
      <c r="B12" s="54"/>
      <c r="C12" s="54"/>
      <c r="D12" s="55">
        <f>AD108</f>
        <v>11.783830523130135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10.012752089925849</v>
      </c>
      <c r="P12" s="56" t="s">
        <v>89</v>
      </c>
      <c r="S12" s="120" t="s">
        <v>31</v>
      </c>
      <c r="T12" s="125">
        <v>3800</v>
      </c>
      <c r="U12" s="125">
        <v>3772</v>
      </c>
      <c r="V12" s="125">
        <v>3876</v>
      </c>
      <c r="W12" s="125">
        <v>3882</v>
      </c>
      <c r="X12" s="125">
        <v>3873</v>
      </c>
      <c r="Y12" s="125">
        <v>4056</v>
      </c>
      <c r="Z12" s="125">
        <v>4233</v>
      </c>
    </row>
    <row r="13" spans="1:32" ht="15" customHeight="1" x14ac:dyDescent="0.25">
      <c r="A13" s="52" t="s">
        <v>21</v>
      </c>
      <c r="B13" s="54"/>
      <c r="C13" s="54"/>
      <c r="D13" s="55">
        <f>AD109</f>
        <v>12.907911802853436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38.8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22.628620838737572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45.68439256376999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970</v>
      </c>
      <c r="Z15" s="125">
        <v>923</v>
      </c>
      <c r="AB15" s="129">
        <f t="shared" ref="AB15:AB34" si="2">IF(Z15="np",0,Z15/$Z$34)</f>
        <v>1.5961954172070903E-2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243</v>
      </c>
      <c r="Z16" s="125">
        <v>279</v>
      </c>
      <c r="AB16" s="129">
        <f t="shared" si="2"/>
        <v>4.8249027237354082E-3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5413</v>
      </c>
      <c r="Z17" s="125">
        <v>5547</v>
      </c>
      <c r="AB17" s="129">
        <f t="shared" si="2"/>
        <v>9.592736705577172E-2</v>
      </c>
    </row>
    <row r="18" spans="1:28" x14ac:dyDescent="0.25">
      <c r="A18" s="82" t="str">
        <f>$S$1&amp;" ("&amp;$T$2&amp;" to "&amp;$Z$2&amp;")"</f>
        <v>Playford (2011-12 to 2017-18)</v>
      </c>
      <c r="B18" s="82"/>
      <c r="C18" s="82"/>
      <c r="D18" s="82"/>
      <c r="E18" s="82"/>
      <c r="F18" s="82"/>
      <c r="G18" s="82" t="str">
        <f>$S$1&amp;" ("&amp;$T$2&amp;" to "&amp;$Z$2&amp;")"</f>
        <v>Playford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387</v>
      </c>
      <c r="Z18" s="125">
        <v>436</v>
      </c>
      <c r="AB18" s="129">
        <f t="shared" si="2"/>
        <v>7.539991353220925E-3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3501</v>
      </c>
      <c r="Z19" s="125">
        <v>4371</v>
      </c>
      <c r="AB19" s="129">
        <f t="shared" si="2"/>
        <v>7.5590142671854738E-2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2452</v>
      </c>
      <c r="Z20" s="125">
        <v>2773</v>
      </c>
      <c r="AB20" s="129">
        <f t="shared" si="2"/>
        <v>4.7955036748811068E-2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6348</v>
      </c>
      <c r="Z21" s="125">
        <v>6258</v>
      </c>
      <c r="AB21" s="129">
        <f t="shared" si="2"/>
        <v>0.1082230869001297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3281</v>
      </c>
      <c r="Z22" s="125">
        <v>3350</v>
      </c>
      <c r="AB22" s="129">
        <f t="shared" si="2"/>
        <v>5.7933419801124084E-2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2840</v>
      </c>
      <c r="Z23" s="125">
        <v>3202</v>
      </c>
      <c r="AB23" s="129">
        <f t="shared" si="2"/>
        <v>5.5373973194984868E-2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355</v>
      </c>
      <c r="Z24" s="125">
        <v>341</v>
      </c>
      <c r="AB24" s="129">
        <f t="shared" si="2"/>
        <v>5.8971033290099442E-3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1532</v>
      </c>
      <c r="Z25" s="125">
        <v>1604</v>
      </c>
      <c r="AB25" s="129">
        <f t="shared" si="2"/>
        <v>2.7738867271941203E-2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655</v>
      </c>
      <c r="Z26" s="125">
        <v>784</v>
      </c>
      <c r="AB26" s="129">
        <f t="shared" si="2"/>
        <v>1.3558149589277995E-2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1883</v>
      </c>
      <c r="Z27" s="125">
        <v>2115</v>
      </c>
      <c r="AB27" s="129">
        <f t="shared" si="2"/>
        <v>3.6575875486381325E-2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6047</v>
      </c>
      <c r="Z28" s="125">
        <v>7177</v>
      </c>
      <c r="AB28" s="129">
        <f t="shared" si="2"/>
        <v>0.12411586683960225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3595</v>
      </c>
      <c r="Z29" s="125">
        <v>3645</v>
      </c>
      <c r="AB29" s="129">
        <f t="shared" si="2"/>
        <v>6.3035019455252916E-2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2850</v>
      </c>
      <c r="Z30" s="125">
        <v>3068</v>
      </c>
      <c r="AB30" s="129">
        <f t="shared" si="2"/>
        <v>5.3056636402939908E-2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5988</v>
      </c>
      <c r="Z31" s="125">
        <v>6653</v>
      </c>
      <c r="AB31" s="129">
        <f t="shared" si="2"/>
        <v>0.11505404236921747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540</v>
      </c>
      <c r="Z32" s="125">
        <v>594</v>
      </c>
      <c r="AB32" s="129">
        <f t="shared" si="2"/>
        <v>1.0272373540856031E-2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1742</v>
      </c>
      <c r="Z33" s="125">
        <v>1957</v>
      </c>
      <c r="AB33" s="129">
        <f t="shared" si="2"/>
        <v>3.3843493298746218E-2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54126</v>
      </c>
      <c r="Z34" s="132">
        <v>57825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16</v>
      </c>
      <c r="Y44" s="125">
        <v>22</v>
      </c>
      <c r="Z44" s="125">
        <v>22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503</v>
      </c>
      <c r="Y45" s="125">
        <v>480</v>
      </c>
      <c r="Z45" s="125">
        <v>538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1628</v>
      </c>
      <c r="Y46" s="125">
        <v>1754</v>
      </c>
      <c r="Z46" s="125">
        <v>1809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3120</v>
      </c>
      <c r="Y47" s="125">
        <v>3316</v>
      </c>
      <c r="Z47" s="125">
        <v>3518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4044</v>
      </c>
      <c r="Y48" s="125">
        <v>4274</v>
      </c>
      <c r="Z48" s="125">
        <v>4615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Playford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3874</v>
      </c>
      <c r="Y49" s="125">
        <v>4152</v>
      </c>
      <c r="Z49" s="125">
        <v>4546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2938</v>
      </c>
      <c r="Y50" s="125">
        <v>3054</v>
      </c>
      <c r="Z50" s="125">
        <v>3406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2666</v>
      </c>
      <c r="Y51" s="125">
        <v>2832</v>
      </c>
      <c r="Z51" s="125">
        <v>3005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2672</v>
      </c>
      <c r="Y52" s="125">
        <v>2858</v>
      </c>
      <c r="Z52" s="125">
        <v>3085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2628</v>
      </c>
      <c r="Y53" s="125">
        <v>2703</v>
      </c>
      <c r="Z53" s="125">
        <v>2818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2084</v>
      </c>
      <c r="Y54" s="125">
        <v>2192</v>
      </c>
      <c r="Z54" s="125">
        <v>2472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1246</v>
      </c>
      <c r="Y55" s="125">
        <v>1369</v>
      </c>
      <c r="Z55" s="125">
        <v>1466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499</v>
      </c>
      <c r="Y56" s="125">
        <v>543</v>
      </c>
      <c r="Z56" s="125">
        <v>569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130</v>
      </c>
      <c r="Y57" s="125">
        <v>154</v>
      </c>
      <c r="Z57" s="125">
        <v>153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47</v>
      </c>
      <c r="Y58" s="125">
        <v>62</v>
      </c>
      <c r="Z58" s="125">
        <v>58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22</v>
      </c>
      <c r="Y59" s="125">
        <v>21</v>
      </c>
      <c r="Z59" s="125">
        <v>33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11</v>
      </c>
      <c r="Y60" s="125">
        <v>14</v>
      </c>
      <c r="Z60" s="125">
        <v>12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28128</v>
      </c>
      <c r="Y61" s="125">
        <v>29800</v>
      </c>
      <c r="Z61" s="125">
        <v>32138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33</v>
      </c>
      <c r="Y63" s="125">
        <v>22</v>
      </c>
      <c r="Z63" s="125">
        <v>34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Playford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560</v>
      </c>
      <c r="Y64" s="125">
        <v>615</v>
      </c>
      <c r="Z64" s="125">
        <v>661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1614</v>
      </c>
      <c r="Y65" s="125">
        <v>1819</v>
      </c>
      <c r="Z65" s="125">
        <v>1828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2782</v>
      </c>
      <c r="Y66" s="125">
        <v>2860</v>
      </c>
      <c r="Z66" s="125">
        <v>3171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3268</v>
      </c>
      <c r="Y67" s="125">
        <v>3327</v>
      </c>
      <c r="Z67" s="125">
        <v>3459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2636</v>
      </c>
      <c r="Y68" s="125">
        <v>2984</v>
      </c>
      <c r="Z68" s="125">
        <v>3180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2151</v>
      </c>
      <c r="Y69" s="125">
        <v>2271</v>
      </c>
      <c r="Z69" s="125">
        <v>2483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2101</v>
      </c>
      <c r="Y70" s="125">
        <v>2182</v>
      </c>
      <c r="Z70" s="125">
        <v>2259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2250</v>
      </c>
      <c r="Y71" s="125">
        <v>2421</v>
      </c>
      <c r="Z71" s="125">
        <v>2529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2277</v>
      </c>
      <c r="Y72" s="125">
        <v>2336</v>
      </c>
      <c r="Z72" s="125">
        <v>2332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1690</v>
      </c>
      <c r="Y73" s="125">
        <v>1872</v>
      </c>
      <c r="Z73" s="125">
        <v>2015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956</v>
      </c>
      <c r="Y74" s="125">
        <v>1070</v>
      </c>
      <c r="Z74" s="125">
        <v>1140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339</v>
      </c>
      <c r="Y75" s="125">
        <v>361</v>
      </c>
      <c r="Z75" s="125">
        <v>391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83</v>
      </c>
      <c r="Y76" s="125">
        <v>115</v>
      </c>
      <c r="Z76" s="125">
        <v>103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37</v>
      </c>
      <c r="Y77" s="125">
        <v>35</v>
      </c>
      <c r="Z77" s="125">
        <v>45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20</v>
      </c>
      <c r="Y78" s="125">
        <v>18</v>
      </c>
      <c r="Z78" s="125">
        <v>21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19</v>
      </c>
      <c r="Y79" s="125">
        <v>18</v>
      </c>
      <c r="Z79" s="125">
        <v>20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22811</v>
      </c>
      <c r="Y80" s="125">
        <v>24326</v>
      </c>
      <c r="Z80" s="125">
        <v>25687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Playford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1542</v>
      </c>
      <c r="Y83" s="125">
        <v>1630</v>
      </c>
      <c r="Z83" s="125">
        <v>1722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1215</v>
      </c>
      <c r="Y84" s="125">
        <v>1269</v>
      </c>
      <c r="Z84" s="125">
        <v>1380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57,825</v>
      </c>
      <c r="D85" s="96">
        <f t="shared" ref="D85:D90" si="4">AD4</f>
        <v>6.8340538742933221E-2</v>
      </c>
      <c r="E85" s="97">
        <f t="shared" ref="E85:E90" si="5">AD4</f>
        <v>6.8340538742933221E-2</v>
      </c>
      <c r="F85" s="96">
        <f t="shared" ref="F85:F90" si="6">AF4</f>
        <v>0.15761130685458036</v>
      </c>
      <c r="G85" s="97">
        <f t="shared" ref="G85:G90" si="7">AF4</f>
        <v>0.15761130685458036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3733</v>
      </c>
      <c r="Y85" s="125">
        <v>3848</v>
      </c>
      <c r="Z85" s="125">
        <v>4067</v>
      </c>
    </row>
    <row r="86" spans="1:32" ht="15" customHeight="1" x14ac:dyDescent="0.25">
      <c r="A86" s="98" t="s">
        <v>4</v>
      </c>
      <c r="B86" s="95"/>
      <c r="C86" s="109" t="str">
        <f t="shared" si="3"/>
        <v>32,138</v>
      </c>
      <c r="D86" s="96">
        <f t="shared" si="4"/>
        <v>7.8456375838926284E-2</v>
      </c>
      <c r="E86" s="97">
        <f t="shared" si="5"/>
        <v>7.8456375838926284E-2</v>
      </c>
      <c r="F86" s="96">
        <f t="shared" si="6"/>
        <v>0.15272596843615505</v>
      </c>
      <c r="G86" s="97">
        <f t="shared" si="7"/>
        <v>0.15272596843615505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1412</v>
      </c>
      <c r="Y86" s="125">
        <v>1490</v>
      </c>
      <c r="Z86" s="125">
        <v>1629</v>
      </c>
    </row>
    <row r="87" spans="1:32" ht="15" customHeight="1" x14ac:dyDescent="0.25">
      <c r="A87" s="98" t="s">
        <v>5</v>
      </c>
      <c r="B87" s="95"/>
      <c r="C87" s="109" t="str">
        <f t="shared" si="3"/>
        <v>25,687</v>
      </c>
      <c r="D87" s="96">
        <f t="shared" si="4"/>
        <v>5.5948368001315529E-2</v>
      </c>
      <c r="E87" s="97">
        <f t="shared" si="5"/>
        <v>5.5948368001315529E-2</v>
      </c>
      <c r="F87" s="96">
        <f t="shared" si="6"/>
        <v>0.16378216745197527</v>
      </c>
      <c r="G87" s="97">
        <f t="shared" si="7"/>
        <v>0.16378216745197527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855</v>
      </c>
      <c r="Y87" s="125">
        <v>905</v>
      </c>
      <c r="Z87" s="125">
        <v>929</v>
      </c>
    </row>
    <row r="88" spans="1:32" ht="15" customHeight="1" x14ac:dyDescent="0.25">
      <c r="A88" s="95" t="s">
        <v>6</v>
      </c>
      <c r="B88" s="95"/>
      <c r="C88" s="109" t="str">
        <f t="shared" si="3"/>
        <v>42,346</v>
      </c>
      <c r="D88" s="96">
        <f t="shared" si="4"/>
        <v>5.0769230769230678E-2</v>
      </c>
      <c r="E88" s="97">
        <f t="shared" si="5"/>
        <v>5.0769230769230678E-2</v>
      </c>
      <c r="F88" s="96">
        <f t="shared" si="6"/>
        <v>0.14312709210668384</v>
      </c>
      <c r="G88" s="97">
        <f t="shared" si="7"/>
        <v>0.14312709210668384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1151</v>
      </c>
      <c r="Y88" s="125">
        <v>1195</v>
      </c>
      <c r="Z88" s="125">
        <v>1278</v>
      </c>
    </row>
    <row r="89" spans="1:32" ht="15" customHeight="1" x14ac:dyDescent="0.25">
      <c r="A89" s="95" t="s">
        <v>104</v>
      </c>
      <c r="B89" s="95"/>
      <c r="C89" s="146" t="str">
        <f t="shared" si="3"/>
        <v>$43,046</v>
      </c>
      <c r="D89" s="96">
        <f t="shared" si="4"/>
        <v>3.7391610095416583E-2</v>
      </c>
      <c r="E89" s="97">
        <f t="shared" si="5"/>
        <v>3.7391610095416583E-2</v>
      </c>
      <c r="F89" s="96">
        <f t="shared" si="6"/>
        <v>0.14570504631108272</v>
      </c>
      <c r="G89" s="97">
        <f t="shared" si="7"/>
        <v>0.14570504631108272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3251</v>
      </c>
      <c r="Y89" s="125">
        <v>3356</v>
      </c>
      <c r="Z89" s="125">
        <v>3606</v>
      </c>
    </row>
    <row r="90" spans="1:32" ht="15" customHeight="1" x14ac:dyDescent="0.25">
      <c r="A90" s="95" t="s">
        <v>7</v>
      </c>
      <c r="B90" s="95"/>
      <c r="C90" s="109" t="str">
        <f t="shared" si="3"/>
        <v>$2,027.7 mil</v>
      </c>
      <c r="D90" s="96">
        <f t="shared" si="4"/>
        <v>9.0831681876965886E-2</v>
      </c>
      <c r="E90" s="97">
        <f t="shared" si="5"/>
        <v>9.0831681876965886E-2</v>
      </c>
      <c r="F90" s="96">
        <f t="shared" si="6"/>
        <v>0.33022123724790187</v>
      </c>
      <c r="G90" s="97">
        <f t="shared" si="7"/>
        <v>0.33022123724790187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3906</v>
      </c>
      <c r="Y90" s="125">
        <v>4214</v>
      </c>
      <c r="Z90" s="125">
        <v>4687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21298</v>
      </c>
      <c r="Y91" s="125">
        <v>21971</v>
      </c>
      <c r="Z91" s="125">
        <v>23132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1138</v>
      </c>
      <c r="Y93" s="125">
        <v>1284</v>
      </c>
      <c r="Z93" s="125">
        <v>1344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1925</v>
      </c>
      <c r="Y94" s="125">
        <v>2068</v>
      </c>
      <c r="Z94" s="125">
        <v>2245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624</v>
      </c>
      <c r="Y95" s="125">
        <v>630</v>
      </c>
      <c r="Z95" s="125">
        <v>705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3306</v>
      </c>
      <c r="Y96" s="125">
        <v>3617</v>
      </c>
      <c r="Z96" s="125">
        <v>3915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2851</v>
      </c>
      <c r="Y97" s="125">
        <v>3147</v>
      </c>
      <c r="Z97" s="125">
        <v>3297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2382</v>
      </c>
      <c r="Y98" s="125">
        <v>2433</v>
      </c>
      <c r="Z98" s="125">
        <v>2538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241</v>
      </c>
      <c r="Y99" s="125">
        <v>257</v>
      </c>
      <c r="Z99" s="125">
        <v>297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1808</v>
      </c>
      <c r="Y100" s="125">
        <v>2036</v>
      </c>
      <c r="Z100" s="125">
        <v>2148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17584</v>
      </c>
      <c r="Y101" s="125">
        <v>18329</v>
      </c>
      <c r="Z101" s="125">
        <v>19214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39915</v>
      </c>
      <c r="Y104" s="125">
        <v>43182</v>
      </c>
      <c r="Z104" s="125">
        <v>46001</v>
      </c>
      <c r="AB104" s="122" t="str">
        <f>TEXT(Z104,"###,###")</f>
        <v>46,001</v>
      </c>
      <c r="AD104" s="143">
        <f>Z104/($Z$4)*100</f>
        <v>79.552096843925639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7265</v>
      </c>
      <c r="Y105" s="125">
        <v>7569</v>
      </c>
      <c r="Z105" s="125">
        <v>7775</v>
      </c>
      <c r="AB105" s="122" t="str">
        <f>TEXT(Z105,"###,###")</f>
        <v>7,775</v>
      </c>
      <c r="AD105" s="143">
        <f>Z105/($Z$4)*100</f>
        <v>13.445741461305664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47180</v>
      </c>
      <c r="Y106" s="132">
        <v>50751</v>
      </c>
      <c r="Z106" s="132">
        <v>53776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4958</v>
      </c>
      <c r="Y108" s="125">
        <v>5311</v>
      </c>
      <c r="Z108" s="125">
        <v>6814</v>
      </c>
      <c r="AB108" s="122" t="str">
        <f>TEXT(Z108,"###,###")</f>
        <v>6,814</v>
      </c>
      <c r="AD108" s="143">
        <f>Z108/($Z$4)*100</f>
        <v>11.783830523130135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6178</v>
      </c>
      <c r="Y109" s="125">
        <v>7077</v>
      </c>
      <c r="Z109" s="125">
        <v>7464</v>
      </c>
      <c r="AB109" s="122" t="str">
        <f>TEXT(Z109,"###,###")</f>
        <v>7,464</v>
      </c>
      <c r="AD109" s="143">
        <f>Z109/($Z$4)*100</f>
        <v>12.907911802853436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11229</v>
      </c>
      <c r="Y110" s="125">
        <v>12488</v>
      </c>
      <c r="Z110" s="125">
        <v>13085</v>
      </c>
      <c r="AB110" s="122" t="str">
        <f>TEXT(Z110,"###,###")</f>
        <v>13,085</v>
      </c>
      <c r="AD110" s="143">
        <f>Z110/($Z$4)*100</f>
        <v>22.628620838737572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24812</v>
      </c>
      <c r="Y111" s="125">
        <v>25875</v>
      </c>
      <c r="Z111" s="125">
        <v>26417</v>
      </c>
      <c r="AB111" s="122" t="str">
        <f>TEXT(Z111,"###,###")</f>
        <v>26,417</v>
      </c>
      <c r="AD111" s="143">
        <f>Z111/($Z$4)*100</f>
        <v>45.68439256376999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50939</v>
      </c>
      <c r="Y112" s="125">
        <v>54126</v>
      </c>
      <c r="Z112" s="125">
        <v>57825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38.01</v>
      </c>
      <c r="U118" s="144">
        <v>36.19</v>
      </c>
      <c r="V118" s="144">
        <v>40.380000000000003</v>
      </c>
      <c r="W118" s="144">
        <v>41.57</v>
      </c>
      <c r="X118" s="144">
        <v>37.630000000000003</v>
      </c>
      <c r="Y118" s="144">
        <v>38.799999999999997</v>
      </c>
      <c r="Z118" s="144">
        <v>38.82</v>
      </c>
      <c r="AB118" s="122" t="str">
        <f>TEXT(Z118,"##.0")</f>
        <v>38.8</v>
      </c>
    </row>
    <row r="120" spans="19:32" x14ac:dyDescent="0.25">
      <c r="S120" s="115" t="s">
        <v>106</v>
      </c>
      <c r="T120" s="125">
        <v>33243</v>
      </c>
      <c r="U120" s="125">
        <v>33789</v>
      </c>
      <c r="V120" s="125">
        <v>34358</v>
      </c>
      <c r="W120" s="125">
        <v>34653</v>
      </c>
      <c r="X120" s="125">
        <v>35008</v>
      </c>
      <c r="Y120" s="125">
        <v>36244</v>
      </c>
      <c r="Z120" s="125">
        <v>38110</v>
      </c>
      <c r="AB120" s="122" t="str">
        <f>TEXT(Z120,"###,###")</f>
        <v>38,110</v>
      </c>
    </row>
    <row r="121" spans="19:32" x14ac:dyDescent="0.25">
      <c r="S121" s="115" t="s">
        <v>107</v>
      </c>
      <c r="T121" s="125">
        <v>2238</v>
      </c>
      <c r="U121" s="125">
        <v>2282</v>
      </c>
      <c r="V121" s="125">
        <v>2373</v>
      </c>
      <c r="W121" s="125">
        <v>2348</v>
      </c>
      <c r="X121" s="125">
        <v>2298</v>
      </c>
      <c r="Y121" s="125">
        <v>2335</v>
      </c>
      <c r="Z121" s="125">
        <v>2463</v>
      </c>
      <c r="AB121" s="122" t="str">
        <f>TEXT(Z121,"###,###")</f>
        <v>2,463</v>
      </c>
    </row>
    <row r="122" spans="19:32" x14ac:dyDescent="0.25">
      <c r="S122" s="115" t="s">
        <v>108</v>
      </c>
      <c r="T122" s="125">
        <v>1563</v>
      </c>
      <c r="U122" s="125">
        <v>1486</v>
      </c>
      <c r="V122" s="125">
        <v>1504</v>
      </c>
      <c r="W122" s="125">
        <v>1535</v>
      </c>
      <c r="X122" s="125">
        <v>1577</v>
      </c>
      <c r="Y122" s="125">
        <v>1721</v>
      </c>
      <c r="Z122" s="125">
        <v>1777</v>
      </c>
      <c r="AB122" s="122" t="str">
        <f>TEXT(Z122,"###,###")</f>
        <v>1,777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34806</v>
      </c>
      <c r="U124" s="125">
        <v>35275</v>
      </c>
      <c r="V124" s="125">
        <v>35862</v>
      </c>
      <c r="W124" s="125">
        <v>36188</v>
      </c>
      <c r="X124" s="125">
        <v>36585</v>
      </c>
      <c r="Y124" s="125">
        <v>37965</v>
      </c>
      <c r="Z124" s="125">
        <v>39887</v>
      </c>
      <c r="AB124" s="122" t="str">
        <f>TEXT(Z124,"###,###")</f>
        <v>39,887</v>
      </c>
      <c r="AD124" s="139">
        <f>Z124/$Z$7*100</f>
        <v>94.19307608746989</v>
      </c>
    </row>
    <row r="125" spans="19:32" x14ac:dyDescent="0.25">
      <c r="S125" s="115" t="s">
        <v>110</v>
      </c>
      <c r="T125" s="125">
        <v>3801</v>
      </c>
      <c r="U125" s="125">
        <v>3768</v>
      </c>
      <c r="V125" s="125">
        <v>3877</v>
      </c>
      <c r="W125" s="125">
        <v>3883</v>
      </c>
      <c r="X125" s="125">
        <v>3875</v>
      </c>
      <c r="Y125" s="125">
        <v>4056</v>
      </c>
      <c r="Z125" s="125">
        <v>4240</v>
      </c>
      <c r="AB125" s="122" t="str">
        <f>TEXT(Z125,"###,###")</f>
        <v>4,240</v>
      </c>
      <c r="AD125" s="139">
        <f>Z125/$Z$7*100</f>
        <v>10.012752089925849</v>
      </c>
    </row>
    <row r="127" spans="19:32" x14ac:dyDescent="0.25">
      <c r="S127" s="115" t="s">
        <v>111</v>
      </c>
      <c r="T127" s="125">
        <v>20496</v>
      </c>
      <c r="U127" s="125">
        <v>20767</v>
      </c>
      <c r="V127" s="125">
        <v>21028</v>
      </c>
      <c r="W127" s="125">
        <v>21095</v>
      </c>
      <c r="X127" s="125">
        <v>21298</v>
      </c>
      <c r="Y127" s="125">
        <v>21971</v>
      </c>
      <c r="Z127" s="125">
        <v>23132</v>
      </c>
      <c r="AB127" s="122" t="str">
        <f>TEXT(Z127,"###,###")</f>
        <v>23,132</v>
      </c>
      <c r="AD127" s="139">
        <f>Z127/$Z$7*100</f>
        <v>54.62617484532187</v>
      </c>
    </row>
    <row r="128" spans="19:32" x14ac:dyDescent="0.25">
      <c r="S128" s="115" t="s">
        <v>112</v>
      </c>
      <c r="T128" s="125">
        <v>16548</v>
      </c>
      <c r="U128" s="125">
        <v>16789</v>
      </c>
      <c r="V128" s="125">
        <v>17209</v>
      </c>
      <c r="W128" s="125">
        <v>17442</v>
      </c>
      <c r="X128" s="125">
        <v>17584</v>
      </c>
      <c r="Y128" s="125">
        <v>18329</v>
      </c>
      <c r="Z128" s="125">
        <v>19214</v>
      </c>
      <c r="AB128" s="122" t="str">
        <f>TEXT(Z128,"###,###")</f>
        <v>19,214</v>
      </c>
      <c r="AD128" s="139">
        <f>Z128/$Z$7*100</f>
        <v>45.37382515467813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65" id="{32AE81BF-DC67-4488-93E7-25F2EE2655D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68" id="{AA886882-01D3-4FDF-A1C5-051588E85AD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271" id="{36379872-DFE3-4043-B5C2-1D0FCD359CA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274" id="{60D58F91-06A0-4837-9B8D-0535697D69B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DC9AC-0F77-4415-91C2-EF8DC357DDF9}">
  <sheetPr codeName="Sheet110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Port Adelaide Enfield</v>
      </c>
      <c r="T1" s="113"/>
      <c r="U1" s="113"/>
      <c r="V1" s="113"/>
      <c r="W1" s="113"/>
      <c r="X1" s="113"/>
      <c r="Y1" s="114" t="str">
        <f>Y3</f>
        <v>10.46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164</v>
      </c>
      <c r="Y3" s="118" t="s">
        <v>245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10.46 Port Adelaide Enfield,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83639</v>
      </c>
      <c r="U4" s="121">
        <v>84324</v>
      </c>
      <c r="V4" s="121">
        <v>84043</v>
      </c>
      <c r="W4" s="121">
        <v>83910</v>
      </c>
      <c r="X4" s="121">
        <v>83786</v>
      </c>
      <c r="Y4" s="121">
        <v>88583</v>
      </c>
      <c r="Z4" s="121">
        <v>93180</v>
      </c>
      <c r="AB4" s="122" t="str">
        <f>TEXT(Z4,"###,###")</f>
        <v>93,180</v>
      </c>
      <c r="AD4" s="123">
        <f>Z4/Y4-1</f>
        <v>5.1894833094386028E-2</v>
      </c>
      <c r="AF4" s="123">
        <f t="shared" ref="AF4:AF9" si="0">Z4/T4-1</f>
        <v>0.11407357811547247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44608</v>
      </c>
      <c r="U5" s="121">
        <v>44862</v>
      </c>
      <c r="V5" s="121">
        <v>44477</v>
      </c>
      <c r="W5" s="121">
        <v>44349</v>
      </c>
      <c r="X5" s="121">
        <v>43974</v>
      </c>
      <c r="Y5" s="121">
        <v>46510</v>
      </c>
      <c r="Z5" s="121">
        <v>49233</v>
      </c>
      <c r="AB5" s="122" t="str">
        <f>TEXT(Z5,"###,###")</f>
        <v>49,233</v>
      </c>
      <c r="AD5" s="123">
        <f t="shared" ref="AD5:AD9" si="1">Z5/Y5-1</f>
        <v>5.8546549129219416E-2</v>
      </c>
      <c r="AF5" s="123">
        <f t="shared" si="0"/>
        <v>0.10368095408895273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39031</v>
      </c>
      <c r="U6" s="121">
        <v>39462</v>
      </c>
      <c r="V6" s="121">
        <v>39566</v>
      </c>
      <c r="W6" s="121">
        <v>39559</v>
      </c>
      <c r="X6" s="121">
        <v>39812</v>
      </c>
      <c r="Y6" s="121">
        <v>42073</v>
      </c>
      <c r="Z6" s="121">
        <v>43947</v>
      </c>
      <c r="AB6" s="122" t="str">
        <f>TEXT(Z6,"###,###")</f>
        <v>43,947</v>
      </c>
      <c r="AD6" s="123">
        <f t="shared" si="1"/>
        <v>4.4541630024005796E-2</v>
      </c>
      <c r="AF6" s="123">
        <f t="shared" si="0"/>
        <v>0.12595116702108577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60321</v>
      </c>
      <c r="U7" s="121">
        <v>60901</v>
      </c>
      <c r="V7" s="121">
        <v>61491</v>
      </c>
      <c r="W7" s="121">
        <v>61606</v>
      </c>
      <c r="X7" s="121">
        <v>62131</v>
      </c>
      <c r="Y7" s="121">
        <v>63777</v>
      </c>
      <c r="Z7" s="121">
        <v>66156</v>
      </c>
      <c r="AB7" s="122" t="str">
        <f>TEXT(Z7,"###,###")</f>
        <v>66,156</v>
      </c>
      <c r="AD7" s="123">
        <f t="shared" si="1"/>
        <v>3.7301848628816137E-2</v>
      </c>
      <c r="AF7" s="123">
        <f t="shared" si="0"/>
        <v>9.6732481225443978E-2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93,180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66,156</v>
      </c>
      <c r="P8" s="48"/>
      <c r="S8" s="120" t="s">
        <v>88</v>
      </c>
      <c r="T8" s="121">
        <v>37704</v>
      </c>
      <c r="U8" s="121">
        <v>39063.5</v>
      </c>
      <c r="V8" s="121">
        <v>39751</v>
      </c>
      <c r="W8" s="121">
        <v>41032.79</v>
      </c>
      <c r="X8" s="121">
        <v>42506.01</v>
      </c>
      <c r="Y8" s="121">
        <v>42348</v>
      </c>
      <c r="Z8" s="121">
        <v>43834.76</v>
      </c>
      <c r="AB8" s="122" t="str">
        <f>TEXT(Z8,"$###,###")</f>
        <v>$43,835</v>
      </c>
      <c r="AD8" s="123">
        <f t="shared" si="1"/>
        <v>3.5108151506564766E-2</v>
      </c>
      <c r="AF8" s="123">
        <f t="shared" si="0"/>
        <v>0.16260237640568653</v>
      </c>
    </row>
    <row r="9" spans="1:32" x14ac:dyDescent="0.25">
      <c r="A9" s="52" t="s">
        <v>15</v>
      </c>
      <c r="B9" s="53"/>
      <c r="C9" s="54"/>
      <c r="D9" s="55">
        <f>AD104</f>
        <v>75.435715818845253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52.705725860088279</v>
      </c>
      <c r="P9" s="56" t="s">
        <v>89</v>
      </c>
      <c r="S9" s="120" t="s">
        <v>7</v>
      </c>
      <c r="T9" s="121">
        <v>2746619516</v>
      </c>
      <c r="U9" s="121">
        <v>2869854708</v>
      </c>
      <c r="V9" s="121">
        <v>2966693926</v>
      </c>
      <c r="W9" s="121">
        <v>3043865593</v>
      </c>
      <c r="X9" s="121">
        <v>3146728269</v>
      </c>
      <c r="Y9" s="121">
        <v>3270053604</v>
      </c>
      <c r="Z9" s="121">
        <v>3516986126</v>
      </c>
      <c r="AB9" s="122" t="str">
        <f>TEXT(Z9/1000000,"$#,###.0")&amp;" mil"</f>
        <v>$3,517.0 mil</v>
      </c>
      <c r="AD9" s="123">
        <f t="shared" si="1"/>
        <v>7.5513294857902924E-2</v>
      </c>
      <c r="AF9" s="123">
        <f t="shared" si="0"/>
        <v>0.28047809516838806</v>
      </c>
    </row>
    <row r="10" spans="1:32" x14ac:dyDescent="0.25">
      <c r="A10" s="52" t="s">
        <v>18</v>
      </c>
      <c r="B10" s="53"/>
      <c r="C10" s="54"/>
      <c r="D10" s="55">
        <f>AD105</f>
        <v>17.324533161622664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47.294274139911721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93.259870608863892</v>
      </c>
      <c r="P11" s="56" t="s">
        <v>89</v>
      </c>
      <c r="S11" s="120" t="s">
        <v>30</v>
      </c>
      <c r="T11" s="125">
        <v>75956</v>
      </c>
      <c r="U11" s="125">
        <v>76663</v>
      </c>
      <c r="V11" s="125">
        <v>76436</v>
      </c>
      <c r="W11" s="125">
        <v>76419</v>
      </c>
      <c r="X11" s="125">
        <v>76091</v>
      </c>
      <c r="Y11" s="125">
        <v>80377</v>
      </c>
      <c r="Z11" s="125">
        <v>84070</v>
      </c>
    </row>
    <row r="12" spans="1:32" ht="28.5" customHeight="1" x14ac:dyDescent="0.25">
      <c r="A12" s="52" t="s">
        <v>20</v>
      </c>
      <c r="B12" s="54"/>
      <c r="C12" s="54"/>
      <c r="D12" s="55">
        <f>AD108</f>
        <v>14.657651856621593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13.768970312594472</v>
      </c>
      <c r="P12" s="56" t="s">
        <v>89</v>
      </c>
      <c r="S12" s="120" t="s">
        <v>31</v>
      </c>
      <c r="T12" s="125">
        <v>7682</v>
      </c>
      <c r="U12" s="125">
        <v>7658</v>
      </c>
      <c r="V12" s="125">
        <v>7604</v>
      </c>
      <c r="W12" s="125">
        <v>7488</v>
      </c>
      <c r="X12" s="125">
        <v>7695</v>
      </c>
      <c r="Y12" s="125">
        <v>8206</v>
      </c>
      <c r="Z12" s="125">
        <v>9111</v>
      </c>
    </row>
    <row r="13" spans="1:32" ht="15" customHeight="1" x14ac:dyDescent="0.25">
      <c r="A13" s="52" t="s">
        <v>21</v>
      </c>
      <c r="B13" s="54"/>
      <c r="C13" s="54"/>
      <c r="D13" s="55">
        <f>AD109</f>
        <v>13.148744365743722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39.8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21.264219789654433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43.689632968448166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950</v>
      </c>
      <c r="Z15" s="125">
        <v>942</v>
      </c>
      <c r="AB15" s="129">
        <f t="shared" ref="AB15:AB34" si="2">IF(Z15="np",0,Z15/$Z$34)</f>
        <v>1.0109465550547328E-2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402</v>
      </c>
      <c r="Z16" s="125">
        <v>420</v>
      </c>
      <c r="AB16" s="129">
        <f t="shared" si="2"/>
        <v>4.5074050225370251E-3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6574</v>
      </c>
      <c r="Z17" s="125">
        <v>6841</v>
      </c>
      <c r="AB17" s="129">
        <f t="shared" si="2"/>
        <v>7.3417042283751885E-2</v>
      </c>
    </row>
    <row r="18" spans="1:28" x14ac:dyDescent="0.25">
      <c r="A18" s="82" t="str">
        <f>$S$1&amp;" ("&amp;$T$2&amp;" to "&amp;$Z$2&amp;")"</f>
        <v>Port Adelaide Enfield (2011-12 to 2017-18)</v>
      </c>
      <c r="B18" s="82"/>
      <c r="C18" s="82"/>
      <c r="D18" s="82"/>
      <c r="E18" s="82"/>
      <c r="F18" s="82"/>
      <c r="G18" s="82" t="str">
        <f>$S$1&amp;" ("&amp;$T$2&amp;" to "&amp;$Z$2&amp;")"</f>
        <v>Port Adelaide Enfield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638</v>
      </c>
      <c r="Z18" s="125">
        <v>666</v>
      </c>
      <c r="AB18" s="129">
        <f t="shared" si="2"/>
        <v>7.1474565357372826E-3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4676</v>
      </c>
      <c r="Z19" s="125">
        <v>5729</v>
      </c>
      <c r="AB19" s="129">
        <f t="shared" si="2"/>
        <v>6.1483150890749086E-2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3389</v>
      </c>
      <c r="Z20" s="125">
        <v>3281</v>
      </c>
      <c r="AB20" s="129">
        <f t="shared" si="2"/>
        <v>3.5211418759390427E-2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8120</v>
      </c>
      <c r="Z21" s="125">
        <v>7877</v>
      </c>
      <c r="AB21" s="129">
        <f t="shared" si="2"/>
        <v>8.4535308006009877E-2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7113</v>
      </c>
      <c r="Z22" s="125">
        <v>7180</v>
      </c>
      <c r="AB22" s="129">
        <f t="shared" si="2"/>
        <v>7.7055162051942475E-2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3605</v>
      </c>
      <c r="Z23" s="125">
        <v>4464</v>
      </c>
      <c r="AB23" s="129">
        <f t="shared" si="2"/>
        <v>4.7907276239536382E-2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994</v>
      </c>
      <c r="Z24" s="125">
        <v>1040</v>
      </c>
      <c r="AB24" s="129">
        <f t="shared" si="2"/>
        <v>1.11611933891393E-2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2605</v>
      </c>
      <c r="Z25" s="125">
        <v>2754</v>
      </c>
      <c r="AB25" s="129">
        <f t="shared" si="2"/>
        <v>2.9555698647778492E-2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1067</v>
      </c>
      <c r="Z26" s="125">
        <v>1301</v>
      </c>
      <c r="AB26" s="129">
        <f t="shared" si="2"/>
        <v>1.3962223653144451E-2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4776</v>
      </c>
      <c r="Z27" s="125">
        <v>5500</v>
      </c>
      <c r="AB27" s="129">
        <f t="shared" si="2"/>
        <v>5.9025541961794374E-2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9202</v>
      </c>
      <c r="Z28" s="125">
        <v>10652</v>
      </c>
      <c r="AB28" s="129">
        <f t="shared" si="2"/>
        <v>0.11431637690491522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5917</v>
      </c>
      <c r="Z29" s="125">
        <v>6109</v>
      </c>
      <c r="AB29" s="129">
        <f t="shared" si="2"/>
        <v>6.5561279244473067E-2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6374</v>
      </c>
      <c r="Z30" s="125">
        <v>6949</v>
      </c>
      <c r="AB30" s="129">
        <f t="shared" si="2"/>
        <v>7.4576089289547107E-2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11331</v>
      </c>
      <c r="Z31" s="125">
        <v>12273</v>
      </c>
      <c r="AB31" s="129">
        <f t="shared" si="2"/>
        <v>0.13171281390856407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1476</v>
      </c>
      <c r="Z32" s="125">
        <v>1643</v>
      </c>
      <c r="AB32" s="129">
        <f t="shared" si="2"/>
        <v>1.7632539171496028E-2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3120</v>
      </c>
      <c r="Z33" s="125">
        <v>3485</v>
      </c>
      <c r="AB33" s="129">
        <f t="shared" si="2"/>
        <v>3.7400729770336982E-2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88583</v>
      </c>
      <c r="Z34" s="132">
        <v>93180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21</v>
      </c>
      <c r="Y44" s="125">
        <v>20</v>
      </c>
      <c r="Z44" s="125">
        <v>23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511</v>
      </c>
      <c r="Y45" s="125">
        <v>569</v>
      </c>
      <c r="Z45" s="125">
        <v>517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1960</v>
      </c>
      <c r="Y46" s="125">
        <v>2090</v>
      </c>
      <c r="Z46" s="125">
        <v>2220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3873</v>
      </c>
      <c r="Y47" s="125">
        <v>4353</v>
      </c>
      <c r="Z47" s="125">
        <v>4723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6418</v>
      </c>
      <c r="Y48" s="125">
        <v>6754</v>
      </c>
      <c r="Z48" s="125">
        <v>7035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Port Adelaide Enfield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6772</v>
      </c>
      <c r="Y49" s="125">
        <v>7065</v>
      </c>
      <c r="Z49" s="125">
        <v>7379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5449</v>
      </c>
      <c r="Y50" s="125">
        <v>5959</v>
      </c>
      <c r="Z50" s="125">
        <v>6527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4599</v>
      </c>
      <c r="Y51" s="125">
        <v>4706</v>
      </c>
      <c r="Z51" s="125">
        <v>5122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4072</v>
      </c>
      <c r="Y52" s="125">
        <v>4259</v>
      </c>
      <c r="Z52" s="125">
        <v>4470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3600</v>
      </c>
      <c r="Y53" s="125">
        <v>3749</v>
      </c>
      <c r="Z53" s="125">
        <v>3846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3213</v>
      </c>
      <c r="Y54" s="125">
        <v>3351</v>
      </c>
      <c r="Z54" s="125">
        <v>3421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2086</v>
      </c>
      <c r="Y55" s="125">
        <v>2128</v>
      </c>
      <c r="Z55" s="125">
        <v>2342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894</v>
      </c>
      <c r="Y56" s="125">
        <v>936</v>
      </c>
      <c r="Z56" s="125">
        <v>988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291</v>
      </c>
      <c r="Y57" s="125">
        <v>350</v>
      </c>
      <c r="Z57" s="125">
        <v>370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109</v>
      </c>
      <c r="Y58" s="125">
        <v>112</v>
      </c>
      <c r="Z58" s="125">
        <v>130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55</v>
      </c>
      <c r="Y59" s="125">
        <v>57</v>
      </c>
      <c r="Z59" s="125">
        <v>54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54</v>
      </c>
      <c r="Y60" s="125">
        <v>50</v>
      </c>
      <c r="Z60" s="125">
        <v>45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43974</v>
      </c>
      <c r="Y61" s="125">
        <v>46510</v>
      </c>
      <c r="Z61" s="125">
        <v>49233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23</v>
      </c>
      <c r="Y63" s="125">
        <v>30</v>
      </c>
      <c r="Z63" s="125">
        <v>37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Port Adelaide Enfield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625</v>
      </c>
      <c r="Y64" s="125">
        <v>652</v>
      </c>
      <c r="Z64" s="125">
        <v>692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1889</v>
      </c>
      <c r="Y65" s="125">
        <v>2195</v>
      </c>
      <c r="Z65" s="125">
        <v>2256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3734</v>
      </c>
      <c r="Y66" s="125">
        <v>4060</v>
      </c>
      <c r="Z66" s="125">
        <v>4293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5899</v>
      </c>
      <c r="Y67" s="125">
        <v>6114</v>
      </c>
      <c r="Z67" s="125">
        <v>6196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5711</v>
      </c>
      <c r="Y68" s="125">
        <v>5910</v>
      </c>
      <c r="Z68" s="125">
        <v>6218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4242</v>
      </c>
      <c r="Y69" s="125">
        <v>4650</v>
      </c>
      <c r="Z69" s="125">
        <v>5118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3964</v>
      </c>
      <c r="Y70" s="125">
        <v>4072</v>
      </c>
      <c r="Z70" s="125">
        <v>4261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3880</v>
      </c>
      <c r="Y71" s="125">
        <v>4107</v>
      </c>
      <c r="Z71" s="125">
        <v>4196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3614</v>
      </c>
      <c r="Y72" s="125">
        <v>3706</v>
      </c>
      <c r="Z72" s="125">
        <v>3768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3021</v>
      </c>
      <c r="Y73" s="125">
        <v>3208</v>
      </c>
      <c r="Z73" s="125">
        <v>3265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1912</v>
      </c>
      <c r="Y74" s="125">
        <v>2043</v>
      </c>
      <c r="Z74" s="125">
        <v>2225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857</v>
      </c>
      <c r="Y75" s="125">
        <v>852</v>
      </c>
      <c r="Z75" s="125">
        <v>911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213</v>
      </c>
      <c r="Y76" s="125">
        <v>259</v>
      </c>
      <c r="Z76" s="125">
        <v>286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91</v>
      </c>
      <c r="Y77" s="125">
        <v>95</v>
      </c>
      <c r="Z77" s="125">
        <v>109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78</v>
      </c>
      <c r="Y78" s="125">
        <v>70</v>
      </c>
      <c r="Z78" s="125">
        <v>57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67</v>
      </c>
      <c r="Y79" s="125">
        <v>50</v>
      </c>
      <c r="Z79" s="125">
        <v>57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39812</v>
      </c>
      <c r="Y80" s="125">
        <v>42073</v>
      </c>
      <c r="Z80" s="125">
        <v>43947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Port Adelaide Enfield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3056</v>
      </c>
      <c r="Y83" s="125">
        <v>3219</v>
      </c>
      <c r="Z83" s="125">
        <v>3443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4659</v>
      </c>
      <c r="Y84" s="125">
        <v>4811</v>
      </c>
      <c r="Z84" s="125">
        <v>5065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93,180</v>
      </c>
      <c r="D85" s="96">
        <f t="shared" ref="D85:D90" si="4">AD4</f>
        <v>5.1894833094386028E-2</v>
      </c>
      <c r="E85" s="97">
        <f t="shared" ref="E85:E90" si="5">AD4</f>
        <v>5.1894833094386028E-2</v>
      </c>
      <c r="F85" s="96">
        <f t="shared" ref="F85:F90" si="6">AF4</f>
        <v>0.11407357811547247</v>
      </c>
      <c r="G85" s="97">
        <f t="shared" ref="G85:G90" si="7">AF4</f>
        <v>0.11407357811547247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5108</v>
      </c>
      <c r="Y85" s="125">
        <v>5275</v>
      </c>
      <c r="Z85" s="125">
        <v>5511</v>
      </c>
    </row>
    <row r="86" spans="1:32" ht="15" customHeight="1" x14ac:dyDescent="0.25">
      <c r="A86" s="98" t="s">
        <v>4</v>
      </c>
      <c r="B86" s="95"/>
      <c r="C86" s="109" t="str">
        <f t="shared" si="3"/>
        <v>49,233</v>
      </c>
      <c r="D86" s="96">
        <f t="shared" si="4"/>
        <v>5.8546549129219416E-2</v>
      </c>
      <c r="E86" s="97">
        <f t="shared" si="5"/>
        <v>5.8546549129219416E-2</v>
      </c>
      <c r="F86" s="96">
        <f t="shared" si="6"/>
        <v>0.10368095408895273</v>
      </c>
      <c r="G86" s="97">
        <f t="shared" si="7"/>
        <v>0.10368095408895273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2199</v>
      </c>
      <c r="Y86" s="125">
        <v>2281</v>
      </c>
      <c r="Z86" s="125">
        <v>2464</v>
      </c>
    </row>
    <row r="87" spans="1:32" ht="15" customHeight="1" x14ac:dyDescent="0.25">
      <c r="A87" s="98" t="s">
        <v>5</v>
      </c>
      <c r="B87" s="95"/>
      <c r="C87" s="109" t="str">
        <f t="shared" si="3"/>
        <v>43,947</v>
      </c>
      <c r="D87" s="96">
        <f t="shared" si="4"/>
        <v>4.4541630024005796E-2</v>
      </c>
      <c r="E87" s="97">
        <f t="shared" si="5"/>
        <v>4.4541630024005796E-2</v>
      </c>
      <c r="F87" s="96">
        <f t="shared" si="6"/>
        <v>0.12595116702108577</v>
      </c>
      <c r="G87" s="97">
        <f t="shared" si="7"/>
        <v>0.12595116702108577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1821</v>
      </c>
      <c r="Y87" s="125">
        <v>1892</v>
      </c>
      <c r="Z87" s="125">
        <v>1944</v>
      </c>
    </row>
    <row r="88" spans="1:32" ht="15" customHeight="1" x14ac:dyDescent="0.25">
      <c r="A88" s="95" t="s">
        <v>6</v>
      </c>
      <c r="B88" s="95"/>
      <c r="C88" s="109" t="str">
        <f t="shared" si="3"/>
        <v>66,156</v>
      </c>
      <c r="D88" s="96">
        <f t="shared" si="4"/>
        <v>3.7301848628816137E-2</v>
      </c>
      <c r="E88" s="97">
        <f t="shared" si="5"/>
        <v>3.7301848628816137E-2</v>
      </c>
      <c r="F88" s="96">
        <f t="shared" si="6"/>
        <v>9.6732481225443978E-2</v>
      </c>
      <c r="G88" s="97">
        <f t="shared" si="7"/>
        <v>9.6732481225443978E-2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1677</v>
      </c>
      <c r="Y88" s="125">
        <v>1741</v>
      </c>
      <c r="Z88" s="125">
        <v>1876</v>
      </c>
    </row>
    <row r="89" spans="1:32" ht="15" customHeight="1" x14ac:dyDescent="0.25">
      <c r="A89" s="95" t="s">
        <v>104</v>
      </c>
      <c r="B89" s="95"/>
      <c r="C89" s="146" t="str">
        <f t="shared" si="3"/>
        <v>$43,835</v>
      </c>
      <c r="D89" s="96">
        <f t="shared" si="4"/>
        <v>3.5108151506564766E-2</v>
      </c>
      <c r="E89" s="97">
        <f t="shared" si="5"/>
        <v>3.5108151506564766E-2</v>
      </c>
      <c r="F89" s="96">
        <f t="shared" si="6"/>
        <v>0.16260237640568653</v>
      </c>
      <c r="G89" s="97">
        <f t="shared" si="7"/>
        <v>0.16260237640568653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2904</v>
      </c>
      <c r="Y89" s="125">
        <v>2902</v>
      </c>
      <c r="Z89" s="125">
        <v>3054</v>
      </c>
    </row>
    <row r="90" spans="1:32" ht="15" customHeight="1" x14ac:dyDescent="0.25">
      <c r="A90" s="95" t="s">
        <v>7</v>
      </c>
      <c r="B90" s="95"/>
      <c r="C90" s="109" t="str">
        <f t="shared" si="3"/>
        <v>$3,517.0 mil</v>
      </c>
      <c r="D90" s="96">
        <f t="shared" si="4"/>
        <v>7.5513294857902924E-2</v>
      </c>
      <c r="E90" s="97">
        <f t="shared" si="5"/>
        <v>7.5513294857902924E-2</v>
      </c>
      <c r="F90" s="96">
        <f t="shared" si="6"/>
        <v>0.28047809516838806</v>
      </c>
      <c r="G90" s="97">
        <f t="shared" si="7"/>
        <v>0.28047809516838806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4547</v>
      </c>
      <c r="Y90" s="125">
        <v>4706</v>
      </c>
      <c r="Z90" s="125">
        <v>5000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32730</v>
      </c>
      <c r="Y91" s="125">
        <v>33517</v>
      </c>
      <c r="Z91" s="125">
        <v>34868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2199</v>
      </c>
      <c r="Y93" s="125">
        <v>2361</v>
      </c>
      <c r="Z93" s="125">
        <v>2515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6230</v>
      </c>
      <c r="Y94" s="125">
        <v>6491</v>
      </c>
      <c r="Z94" s="125">
        <v>6787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1020</v>
      </c>
      <c r="Y95" s="125">
        <v>1062</v>
      </c>
      <c r="Z95" s="125">
        <v>1123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4481</v>
      </c>
      <c r="Y96" s="125">
        <v>4852</v>
      </c>
      <c r="Z96" s="125">
        <v>5257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5090</v>
      </c>
      <c r="Y97" s="125">
        <v>5404</v>
      </c>
      <c r="Z97" s="125">
        <v>5463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2542</v>
      </c>
      <c r="Y98" s="125">
        <v>2648</v>
      </c>
      <c r="Z98" s="125">
        <v>2780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231</v>
      </c>
      <c r="Y99" s="125">
        <v>250</v>
      </c>
      <c r="Z99" s="125">
        <v>275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2460</v>
      </c>
      <c r="Y100" s="125">
        <v>2622</v>
      </c>
      <c r="Z100" s="125">
        <v>2740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29401</v>
      </c>
      <c r="Y101" s="125">
        <v>30260</v>
      </c>
      <c r="Z101" s="125">
        <v>31288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61644</v>
      </c>
      <c r="Y104" s="125">
        <v>66763</v>
      </c>
      <c r="Z104" s="125">
        <v>70291</v>
      </c>
      <c r="AB104" s="122" t="str">
        <f>TEXT(Z104,"###,###")</f>
        <v>70,291</v>
      </c>
      <c r="AD104" s="143">
        <f>Z104/($Z$4)*100</f>
        <v>75.435715818845253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15421</v>
      </c>
      <c r="Y105" s="125">
        <v>15817</v>
      </c>
      <c r="Z105" s="125">
        <v>16143</v>
      </c>
      <c r="AB105" s="122" t="str">
        <f>TEXT(Z105,"###,###")</f>
        <v>16,143</v>
      </c>
      <c r="AD105" s="143">
        <f>Z105/($Z$4)*100</f>
        <v>17.324533161622664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77065</v>
      </c>
      <c r="Y106" s="132">
        <v>82580</v>
      </c>
      <c r="Z106" s="132">
        <v>86434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9560</v>
      </c>
      <c r="Y108" s="125">
        <v>10600</v>
      </c>
      <c r="Z108" s="125">
        <v>13658</v>
      </c>
      <c r="AB108" s="122" t="str">
        <f>TEXT(Z108,"###,###")</f>
        <v>13,658</v>
      </c>
      <c r="AD108" s="143">
        <f>Z108/($Z$4)*100</f>
        <v>14.657651856621593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10380</v>
      </c>
      <c r="Y109" s="125">
        <v>12210</v>
      </c>
      <c r="Z109" s="125">
        <v>12252</v>
      </c>
      <c r="AB109" s="122" t="str">
        <f>TEXT(Z109,"###,###")</f>
        <v>12,252</v>
      </c>
      <c r="AD109" s="143">
        <f>Z109/($Z$4)*100</f>
        <v>13.148744365743722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19014</v>
      </c>
      <c r="Y110" s="125">
        <v>19478</v>
      </c>
      <c r="Z110" s="125">
        <v>19814</v>
      </c>
      <c r="AB110" s="122" t="str">
        <f>TEXT(Z110,"###,###")</f>
        <v>19,814</v>
      </c>
      <c r="AD110" s="143">
        <f>Z110/($Z$4)*100</f>
        <v>21.264219789654433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38114</v>
      </c>
      <c r="Y111" s="125">
        <v>40292</v>
      </c>
      <c r="Z111" s="125">
        <v>40710</v>
      </c>
      <c r="AB111" s="122" t="str">
        <f>TEXT(Z111,"###,###")</f>
        <v>40,710</v>
      </c>
      <c r="AD111" s="143">
        <f>Z111/($Z$4)*100</f>
        <v>43.689632968448166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83786</v>
      </c>
      <c r="Y112" s="125">
        <v>88583</v>
      </c>
      <c r="Z112" s="125">
        <v>93180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36.299999999999997</v>
      </c>
      <c r="U118" s="144">
        <v>37.49</v>
      </c>
      <c r="V118" s="144">
        <v>40.71</v>
      </c>
      <c r="W118" s="144">
        <v>39.79</v>
      </c>
      <c r="X118" s="144">
        <v>41.85</v>
      </c>
      <c r="Y118" s="144">
        <v>39.76</v>
      </c>
      <c r="Z118" s="144">
        <v>39.799999999999997</v>
      </c>
      <c r="AB118" s="122" t="str">
        <f>TEXT(Z118,"##.0")</f>
        <v>39.8</v>
      </c>
    </row>
    <row r="120" spans="19:32" x14ac:dyDescent="0.25">
      <c r="S120" s="115" t="s">
        <v>106</v>
      </c>
      <c r="T120" s="125">
        <v>52638</v>
      </c>
      <c r="U120" s="125">
        <v>53247</v>
      </c>
      <c r="V120" s="125">
        <v>53884</v>
      </c>
      <c r="W120" s="125">
        <v>54115</v>
      </c>
      <c r="X120" s="125">
        <v>54436</v>
      </c>
      <c r="Y120" s="125">
        <v>55571</v>
      </c>
      <c r="Z120" s="125">
        <v>57046</v>
      </c>
      <c r="AB120" s="122" t="str">
        <f>TEXT(Z120,"###,###")</f>
        <v>57,046</v>
      </c>
    </row>
    <row r="121" spans="19:32" x14ac:dyDescent="0.25">
      <c r="S121" s="115" t="s">
        <v>107</v>
      </c>
      <c r="T121" s="125">
        <v>4069</v>
      </c>
      <c r="U121" s="125">
        <v>4092</v>
      </c>
      <c r="V121" s="125">
        <v>4156</v>
      </c>
      <c r="W121" s="125">
        <v>4023</v>
      </c>
      <c r="X121" s="125">
        <v>4011</v>
      </c>
      <c r="Y121" s="125">
        <v>4067</v>
      </c>
      <c r="Z121" s="125">
        <v>4458</v>
      </c>
      <c r="AB121" s="122" t="str">
        <f>TEXT(Z121,"###,###")</f>
        <v>4,458</v>
      </c>
    </row>
    <row r="122" spans="19:32" x14ac:dyDescent="0.25">
      <c r="S122" s="115" t="s">
        <v>108</v>
      </c>
      <c r="T122" s="125">
        <v>3614</v>
      </c>
      <c r="U122" s="125">
        <v>3561</v>
      </c>
      <c r="V122" s="125">
        <v>3452</v>
      </c>
      <c r="W122" s="125">
        <v>3470</v>
      </c>
      <c r="X122" s="125">
        <v>3684</v>
      </c>
      <c r="Y122" s="125">
        <v>4139</v>
      </c>
      <c r="Z122" s="125">
        <v>4651</v>
      </c>
      <c r="AB122" s="122" t="str">
        <f>TEXT(Z122,"###,###")</f>
        <v>4,651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56252</v>
      </c>
      <c r="U124" s="125">
        <v>56808</v>
      </c>
      <c r="V124" s="125">
        <v>57336</v>
      </c>
      <c r="W124" s="125">
        <v>57585</v>
      </c>
      <c r="X124" s="125">
        <v>58120</v>
      </c>
      <c r="Y124" s="125">
        <v>59710</v>
      </c>
      <c r="Z124" s="125">
        <v>61697</v>
      </c>
      <c r="AB124" s="122" t="str">
        <f>TEXT(Z124,"###,###")</f>
        <v>61,697</v>
      </c>
      <c r="AD124" s="139">
        <f>Z124/$Z$7*100</f>
        <v>93.259870608863892</v>
      </c>
    </row>
    <row r="125" spans="19:32" x14ac:dyDescent="0.25">
      <c r="S125" s="115" t="s">
        <v>110</v>
      </c>
      <c r="T125" s="125">
        <v>7683</v>
      </c>
      <c r="U125" s="125">
        <v>7653</v>
      </c>
      <c r="V125" s="125">
        <v>7608</v>
      </c>
      <c r="W125" s="125">
        <v>7493</v>
      </c>
      <c r="X125" s="125">
        <v>7695</v>
      </c>
      <c r="Y125" s="125">
        <v>8206</v>
      </c>
      <c r="Z125" s="125">
        <v>9109</v>
      </c>
      <c r="AB125" s="122" t="str">
        <f>TEXT(Z125,"###,###")</f>
        <v>9,109</v>
      </c>
      <c r="AD125" s="139">
        <f>Z125/$Z$7*100</f>
        <v>13.768970312594472</v>
      </c>
    </row>
    <row r="127" spans="19:32" x14ac:dyDescent="0.25">
      <c r="S127" s="115" t="s">
        <v>111</v>
      </c>
      <c r="T127" s="125">
        <v>32208</v>
      </c>
      <c r="U127" s="125">
        <v>32496</v>
      </c>
      <c r="V127" s="125">
        <v>32775</v>
      </c>
      <c r="W127" s="125">
        <v>32659</v>
      </c>
      <c r="X127" s="125">
        <v>32730</v>
      </c>
      <c r="Y127" s="125">
        <v>33517</v>
      </c>
      <c r="Z127" s="125">
        <v>34868</v>
      </c>
      <c r="AB127" s="122" t="str">
        <f>TEXT(Z127,"###,###")</f>
        <v>34,868</v>
      </c>
      <c r="AD127" s="139">
        <f>Z127/$Z$7*100</f>
        <v>52.705725860088279</v>
      </c>
    </row>
    <row r="128" spans="19:32" x14ac:dyDescent="0.25">
      <c r="S128" s="115" t="s">
        <v>112</v>
      </c>
      <c r="T128" s="125">
        <v>28113</v>
      </c>
      <c r="U128" s="125">
        <v>28405</v>
      </c>
      <c r="V128" s="125">
        <v>28716</v>
      </c>
      <c r="W128" s="125">
        <v>28946</v>
      </c>
      <c r="X128" s="125">
        <v>29401</v>
      </c>
      <c r="Y128" s="125">
        <v>30260</v>
      </c>
      <c r="Z128" s="125">
        <v>31288</v>
      </c>
      <c r="AB128" s="122" t="str">
        <f>TEXT(Z128,"###,###")</f>
        <v>31,288</v>
      </c>
      <c r="AD128" s="139">
        <f>Z128/$Z$7*100</f>
        <v>47.294274139911721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55" id="{C1B9A186-E74C-4974-B861-F8D677776F4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58" id="{E96E03F8-CF59-4400-A500-AB0739A3B1A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261" id="{8477FE95-17AE-414D-B9EF-0600FEBB3A5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264" id="{A45BD891-D54B-4911-B6D0-142D6BD9F56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FD4CF-FA88-4582-B09D-2185FAAF2259}">
  <sheetPr codeName="Sheet111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Port Augusta</v>
      </c>
      <c r="T1" s="113"/>
      <c r="U1" s="113"/>
      <c r="V1" s="113"/>
      <c r="W1" s="113"/>
      <c r="X1" s="113"/>
      <c r="Y1" s="114" t="str">
        <f>Y3</f>
        <v>10.47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165</v>
      </c>
      <c r="Y3" s="118" t="s">
        <v>246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10.47 Port Augusta,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9539</v>
      </c>
      <c r="U4" s="121">
        <v>9454</v>
      </c>
      <c r="V4" s="121">
        <v>9335</v>
      </c>
      <c r="W4" s="121">
        <v>8847</v>
      </c>
      <c r="X4" s="121">
        <v>8855</v>
      </c>
      <c r="Y4" s="121">
        <v>9238</v>
      </c>
      <c r="Z4" s="121">
        <v>10449</v>
      </c>
      <c r="AB4" s="122" t="str">
        <f>TEXT(Z4,"###,###")</f>
        <v>10,449</v>
      </c>
      <c r="AD4" s="123">
        <f>Z4/Y4-1</f>
        <v>0.13108898029876603</v>
      </c>
      <c r="AF4" s="123">
        <f t="shared" ref="AF4:AF9" si="0">Z4/T4-1</f>
        <v>9.5397840444491067E-2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5053</v>
      </c>
      <c r="U5" s="121">
        <v>4975</v>
      </c>
      <c r="V5" s="121">
        <v>4886</v>
      </c>
      <c r="W5" s="121">
        <v>4533</v>
      </c>
      <c r="X5" s="121">
        <v>4657</v>
      </c>
      <c r="Y5" s="121">
        <v>4865</v>
      </c>
      <c r="Z5" s="121">
        <v>5463</v>
      </c>
      <c r="AB5" s="122" t="str">
        <f>TEXT(Z5,"###,###")</f>
        <v>5,463</v>
      </c>
      <c r="AD5" s="123">
        <f t="shared" ref="AD5:AD9" si="1">Z5/Y5-1</f>
        <v>0.12291880781089404</v>
      </c>
      <c r="AF5" s="123">
        <f t="shared" si="0"/>
        <v>8.1139916881060703E-2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4486</v>
      </c>
      <c r="U6" s="121">
        <v>4482</v>
      </c>
      <c r="V6" s="121">
        <v>4446</v>
      </c>
      <c r="W6" s="121">
        <v>4312</v>
      </c>
      <c r="X6" s="121">
        <v>4198</v>
      </c>
      <c r="Y6" s="121">
        <v>4373</v>
      </c>
      <c r="Z6" s="121">
        <v>4991</v>
      </c>
      <c r="AB6" s="122" t="str">
        <f>TEXT(Z6,"###,###")</f>
        <v>4,991</v>
      </c>
      <c r="AD6" s="123">
        <f t="shared" si="1"/>
        <v>0.1413217470843815</v>
      </c>
      <c r="AF6" s="123">
        <f t="shared" si="0"/>
        <v>0.11257244761480156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6828</v>
      </c>
      <c r="U7" s="121">
        <v>6859</v>
      </c>
      <c r="V7" s="121">
        <v>6807</v>
      </c>
      <c r="W7" s="121">
        <v>6651</v>
      </c>
      <c r="X7" s="121">
        <v>6471</v>
      </c>
      <c r="Y7" s="121">
        <v>6593</v>
      </c>
      <c r="Z7" s="121">
        <v>7109</v>
      </c>
      <c r="AB7" s="122" t="str">
        <f>TEXT(Z7,"###,###")</f>
        <v>7,109</v>
      </c>
      <c r="AD7" s="123">
        <f t="shared" si="1"/>
        <v>7.8264826330957105E-2</v>
      </c>
      <c r="AF7" s="123">
        <f t="shared" si="0"/>
        <v>4.1154071470415943E-2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10,449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7,109</v>
      </c>
      <c r="P8" s="48"/>
      <c r="S8" s="120" t="s">
        <v>88</v>
      </c>
      <c r="T8" s="121">
        <v>39480</v>
      </c>
      <c r="U8" s="121">
        <v>39905.660000000003</v>
      </c>
      <c r="V8" s="121">
        <v>39836</v>
      </c>
      <c r="W8" s="121">
        <v>40704</v>
      </c>
      <c r="X8" s="121">
        <v>43325.01</v>
      </c>
      <c r="Y8" s="121">
        <v>41688.65</v>
      </c>
      <c r="Z8" s="121">
        <v>42688</v>
      </c>
      <c r="AB8" s="122" t="str">
        <f>TEXT(Z8,"$###,###")</f>
        <v>$42,688</v>
      </c>
      <c r="AD8" s="123">
        <f t="shared" si="1"/>
        <v>2.3971752503379129E-2</v>
      </c>
      <c r="AF8" s="123">
        <f t="shared" si="0"/>
        <v>8.125633232016205E-2</v>
      </c>
    </row>
    <row r="9" spans="1:32" x14ac:dyDescent="0.25">
      <c r="A9" s="52" t="s">
        <v>15</v>
      </c>
      <c r="B9" s="53"/>
      <c r="C9" s="54"/>
      <c r="D9" s="55">
        <f>AD104</f>
        <v>70.628768303186902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52.553101702067806</v>
      </c>
      <c r="P9" s="56" t="s">
        <v>89</v>
      </c>
      <c r="S9" s="120" t="s">
        <v>7</v>
      </c>
      <c r="T9" s="121">
        <v>346907436</v>
      </c>
      <c r="U9" s="121">
        <v>355548568</v>
      </c>
      <c r="V9" s="121">
        <v>362020687</v>
      </c>
      <c r="W9" s="121">
        <v>361029525</v>
      </c>
      <c r="X9" s="121">
        <v>362570531</v>
      </c>
      <c r="Y9" s="121">
        <v>359003247</v>
      </c>
      <c r="Z9" s="121">
        <v>398215468</v>
      </c>
      <c r="AB9" s="122" t="str">
        <f>TEXT(Z9/1000000,"$#,###.0")&amp;" mil"</f>
        <v>$398.2 mil</v>
      </c>
      <c r="AD9" s="123">
        <f t="shared" si="1"/>
        <v>0.10922525444456488</v>
      </c>
      <c r="AF9" s="123">
        <f t="shared" si="0"/>
        <v>0.14790121708431747</v>
      </c>
    </row>
    <row r="10" spans="1:32" x14ac:dyDescent="0.25">
      <c r="A10" s="52" t="s">
        <v>18</v>
      </c>
      <c r="B10" s="53"/>
      <c r="C10" s="54"/>
      <c r="D10" s="55">
        <f>AD105</f>
        <v>22.719877500239257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47.460964973976651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95.976930651287091</v>
      </c>
      <c r="P11" s="56" t="s">
        <v>89</v>
      </c>
      <c r="S11" s="120" t="s">
        <v>30</v>
      </c>
      <c r="T11" s="125">
        <v>8856</v>
      </c>
      <c r="U11" s="125">
        <v>8807</v>
      </c>
      <c r="V11" s="125">
        <v>8717</v>
      </c>
      <c r="W11" s="125">
        <v>8276</v>
      </c>
      <c r="X11" s="125">
        <v>8314</v>
      </c>
      <c r="Y11" s="125">
        <v>8626</v>
      </c>
      <c r="Z11" s="125">
        <v>9865</v>
      </c>
    </row>
    <row r="12" spans="1:32" ht="28.5" customHeight="1" x14ac:dyDescent="0.25">
      <c r="A12" s="52" t="s">
        <v>20</v>
      </c>
      <c r="B12" s="54"/>
      <c r="C12" s="54"/>
      <c r="D12" s="55">
        <f>AD108</f>
        <v>9.4841611637477268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8.2149388099592056</v>
      </c>
      <c r="P12" s="56" t="s">
        <v>89</v>
      </c>
      <c r="S12" s="120" t="s">
        <v>31</v>
      </c>
      <c r="T12" s="125">
        <v>682</v>
      </c>
      <c r="U12" s="125">
        <v>644</v>
      </c>
      <c r="V12" s="125">
        <v>615</v>
      </c>
      <c r="W12" s="125">
        <v>572</v>
      </c>
      <c r="X12" s="125">
        <v>542</v>
      </c>
      <c r="Y12" s="125">
        <v>612</v>
      </c>
      <c r="Z12" s="125">
        <v>587</v>
      </c>
    </row>
    <row r="13" spans="1:32" ht="15" customHeight="1" x14ac:dyDescent="0.25">
      <c r="A13" s="52" t="s">
        <v>21</v>
      </c>
      <c r="B13" s="54"/>
      <c r="C13" s="54"/>
      <c r="D13" s="55">
        <f>AD109</f>
        <v>16.365202411714037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41.3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20.212460522538041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47.277251411618337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348</v>
      </c>
      <c r="Z15" s="125">
        <v>483</v>
      </c>
      <c r="AB15" s="129">
        <f t="shared" ref="AB15:AB34" si="2">IF(Z15="np",0,Z15/$Z$34)</f>
        <v>4.6224519092736144E-2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237</v>
      </c>
      <c r="Z16" s="125">
        <v>256</v>
      </c>
      <c r="AB16" s="129">
        <f t="shared" si="2"/>
        <v>2.449995214853096E-2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190</v>
      </c>
      <c r="Z17" s="125">
        <v>255</v>
      </c>
      <c r="AB17" s="129">
        <f t="shared" si="2"/>
        <v>2.440424921045076E-2</v>
      </c>
    </row>
    <row r="18" spans="1:28" x14ac:dyDescent="0.25">
      <c r="A18" s="82" t="str">
        <f>$S$1&amp;" ("&amp;$T$2&amp;" to "&amp;$Z$2&amp;")"</f>
        <v>Port Augusta (2011-12 to 2017-18)</v>
      </c>
      <c r="B18" s="82"/>
      <c r="C18" s="82"/>
      <c r="D18" s="82"/>
      <c r="E18" s="82"/>
      <c r="F18" s="82"/>
      <c r="G18" s="82" t="str">
        <f>$S$1&amp;" ("&amp;$T$2&amp;" to "&amp;$Z$2&amp;")"</f>
        <v>Port Augusta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126</v>
      </c>
      <c r="Z18" s="125">
        <v>78</v>
      </c>
      <c r="AB18" s="129">
        <f t="shared" si="2"/>
        <v>7.4648291702555268E-3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608</v>
      </c>
      <c r="Z19" s="125">
        <v>847</v>
      </c>
      <c r="AB19" s="129">
        <f t="shared" si="2"/>
        <v>8.1060388553928608E-2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93</v>
      </c>
      <c r="Z20" s="125">
        <v>134</v>
      </c>
      <c r="AB20" s="129">
        <f t="shared" si="2"/>
        <v>1.2824193702746674E-2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925</v>
      </c>
      <c r="Z21" s="125">
        <v>975</v>
      </c>
      <c r="AB21" s="129">
        <f t="shared" si="2"/>
        <v>9.3310364628194087E-2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849</v>
      </c>
      <c r="Z22" s="125">
        <v>1008</v>
      </c>
      <c r="AB22" s="129">
        <f t="shared" si="2"/>
        <v>9.6468561584840656E-2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493</v>
      </c>
      <c r="Z23" s="125">
        <v>513</v>
      </c>
      <c r="AB23" s="129">
        <f t="shared" si="2"/>
        <v>4.909560723514212E-2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50</v>
      </c>
      <c r="Z24" s="125">
        <v>48</v>
      </c>
      <c r="AB24" s="129">
        <f t="shared" si="2"/>
        <v>4.5937410278495553E-3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161</v>
      </c>
      <c r="Z25" s="125">
        <v>190</v>
      </c>
      <c r="AB25" s="129">
        <f t="shared" si="2"/>
        <v>1.8183558235237821E-2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173</v>
      </c>
      <c r="Z26" s="125">
        <v>173</v>
      </c>
      <c r="AB26" s="129">
        <f t="shared" si="2"/>
        <v>1.6556608287874437E-2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233</v>
      </c>
      <c r="Z27" s="125">
        <v>213</v>
      </c>
      <c r="AB27" s="129">
        <f t="shared" si="2"/>
        <v>2.0384725811082399E-2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901</v>
      </c>
      <c r="Z28" s="125">
        <v>1214</v>
      </c>
      <c r="AB28" s="129">
        <f t="shared" si="2"/>
        <v>0.11618336682936166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1194</v>
      </c>
      <c r="Z29" s="125">
        <v>1237</v>
      </c>
      <c r="AB29" s="129">
        <f t="shared" si="2"/>
        <v>0.11838453440520624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686</v>
      </c>
      <c r="Z30" s="125">
        <v>736</v>
      </c>
      <c r="AB30" s="129">
        <f t="shared" si="2"/>
        <v>7.0437362427026515E-2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1082</v>
      </c>
      <c r="Z31" s="125">
        <v>1187</v>
      </c>
      <c r="AB31" s="129">
        <f t="shared" si="2"/>
        <v>0.11359938750119629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45</v>
      </c>
      <c r="Z32" s="125">
        <v>51</v>
      </c>
      <c r="AB32" s="129">
        <f t="shared" si="2"/>
        <v>4.8808498420901524E-3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338</v>
      </c>
      <c r="Z33" s="125">
        <v>317</v>
      </c>
      <c r="AB33" s="129">
        <f t="shared" si="2"/>
        <v>3.0337831371423103E-2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9238</v>
      </c>
      <c r="Z34" s="132">
        <v>10449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11</v>
      </c>
      <c r="Z44" s="125">
        <v>12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119</v>
      </c>
      <c r="Y45" s="125">
        <v>104</v>
      </c>
      <c r="Z45" s="125">
        <v>131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259</v>
      </c>
      <c r="Y46" s="125">
        <v>254</v>
      </c>
      <c r="Z46" s="125">
        <v>325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445</v>
      </c>
      <c r="Y47" s="125">
        <v>503</v>
      </c>
      <c r="Z47" s="125">
        <v>549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572</v>
      </c>
      <c r="Y48" s="125">
        <v>633</v>
      </c>
      <c r="Z48" s="125">
        <v>752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Port Augusta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489</v>
      </c>
      <c r="Y49" s="125">
        <v>570</v>
      </c>
      <c r="Z49" s="125">
        <v>617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341</v>
      </c>
      <c r="Y50" s="125">
        <v>354</v>
      </c>
      <c r="Z50" s="125">
        <v>423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463</v>
      </c>
      <c r="Y51" s="125">
        <v>402</v>
      </c>
      <c r="Z51" s="125">
        <v>403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438</v>
      </c>
      <c r="Y52" s="125">
        <v>491</v>
      </c>
      <c r="Z52" s="125">
        <v>516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503</v>
      </c>
      <c r="Y53" s="125">
        <v>467</v>
      </c>
      <c r="Z53" s="125">
        <v>494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485</v>
      </c>
      <c r="Y54" s="125">
        <v>509</v>
      </c>
      <c r="Z54" s="125">
        <v>576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324</v>
      </c>
      <c r="Y55" s="125">
        <v>351</v>
      </c>
      <c r="Z55" s="125">
        <v>416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145</v>
      </c>
      <c r="Y56" s="125">
        <v>132</v>
      </c>
      <c r="Z56" s="125">
        <v>142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62</v>
      </c>
      <c r="Y57" s="125">
        <v>53</v>
      </c>
      <c r="Z57" s="125">
        <v>62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17</v>
      </c>
      <c r="Y58" s="125">
        <v>24</v>
      </c>
      <c r="Z58" s="125">
        <v>20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8</v>
      </c>
      <c r="Y59" s="125">
        <v>8</v>
      </c>
      <c r="Z59" s="125">
        <v>12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4656</v>
      </c>
      <c r="Y61" s="125">
        <v>4865</v>
      </c>
      <c r="Z61" s="125">
        <v>5463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10</v>
      </c>
      <c r="Y63" s="125">
        <v>4</v>
      </c>
      <c r="Z63" s="125">
        <v>10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Port Augusta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128</v>
      </c>
      <c r="Y64" s="125">
        <v>99</v>
      </c>
      <c r="Z64" s="125">
        <v>128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292</v>
      </c>
      <c r="Y65" s="125">
        <v>278</v>
      </c>
      <c r="Z65" s="125">
        <v>338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428</v>
      </c>
      <c r="Y66" s="125">
        <v>438</v>
      </c>
      <c r="Z66" s="125">
        <v>513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433</v>
      </c>
      <c r="Y67" s="125">
        <v>547</v>
      </c>
      <c r="Z67" s="125">
        <v>592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386</v>
      </c>
      <c r="Y68" s="125">
        <v>407</v>
      </c>
      <c r="Z68" s="125">
        <v>493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327</v>
      </c>
      <c r="Y69" s="125">
        <v>365</v>
      </c>
      <c r="Z69" s="125">
        <v>420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389</v>
      </c>
      <c r="Y70" s="125">
        <v>387</v>
      </c>
      <c r="Z70" s="125">
        <v>439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494</v>
      </c>
      <c r="Y71" s="125">
        <v>454</v>
      </c>
      <c r="Z71" s="125">
        <v>482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462</v>
      </c>
      <c r="Y72" s="125">
        <v>489</v>
      </c>
      <c r="Z72" s="125">
        <v>521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403</v>
      </c>
      <c r="Y73" s="125">
        <v>413</v>
      </c>
      <c r="Z73" s="125">
        <v>481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254</v>
      </c>
      <c r="Y74" s="125">
        <v>282</v>
      </c>
      <c r="Z74" s="125">
        <v>332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145</v>
      </c>
      <c r="Y75" s="125">
        <v>146</v>
      </c>
      <c r="Z75" s="125">
        <v>145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41</v>
      </c>
      <c r="Y76" s="125">
        <v>43</v>
      </c>
      <c r="Z76" s="125">
        <v>54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12</v>
      </c>
      <c r="Y77" s="125">
        <v>11</v>
      </c>
      <c r="Z77" s="125">
        <v>16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0</v>
      </c>
      <c r="Y78" s="125">
        <v>0</v>
      </c>
      <c r="Z78" s="125">
        <v>5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7</v>
      </c>
      <c r="Y79" s="125">
        <v>9</v>
      </c>
      <c r="Z79" s="125">
        <v>9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4197</v>
      </c>
      <c r="Y80" s="125">
        <v>4373</v>
      </c>
      <c r="Z80" s="125">
        <v>4987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Port Augusta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188</v>
      </c>
      <c r="Y83" s="125">
        <v>199</v>
      </c>
      <c r="Z83" s="125">
        <v>208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214</v>
      </c>
      <c r="Y84" s="125">
        <v>230</v>
      </c>
      <c r="Z84" s="125">
        <v>242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10,449</v>
      </c>
      <c r="D85" s="96">
        <f t="shared" ref="D85:D90" si="4">AD4</f>
        <v>0.13108898029876603</v>
      </c>
      <c r="E85" s="97">
        <f t="shared" ref="E85:E90" si="5">AD4</f>
        <v>0.13108898029876603</v>
      </c>
      <c r="F85" s="96">
        <f t="shared" ref="F85:F90" si="6">AF4</f>
        <v>9.5397840444491067E-2</v>
      </c>
      <c r="G85" s="97">
        <f t="shared" ref="G85:G90" si="7">AF4</f>
        <v>9.5397840444491067E-2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756</v>
      </c>
      <c r="Y85" s="125">
        <v>740</v>
      </c>
      <c r="Z85" s="125">
        <v>750</v>
      </c>
    </row>
    <row r="86" spans="1:32" ht="15" customHeight="1" x14ac:dyDescent="0.25">
      <c r="A86" s="98" t="s">
        <v>4</v>
      </c>
      <c r="B86" s="95"/>
      <c r="C86" s="109" t="str">
        <f t="shared" si="3"/>
        <v>5,463</v>
      </c>
      <c r="D86" s="96">
        <f t="shared" si="4"/>
        <v>0.12291880781089404</v>
      </c>
      <c r="E86" s="97">
        <f t="shared" si="5"/>
        <v>0.12291880781089404</v>
      </c>
      <c r="F86" s="96">
        <f t="shared" si="6"/>
        <v>8.1139916881060703E-2</v>
      </c>
      <c r="G86" s="97">
        <f t="shared" si="7"/>
        <v>8.1139916881060703E-2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356</v>
      </c>
      <c r="Y86" s="125">
        <v>365</v>
      </c>
      <c r="Z86" s="125">
        <v>408</v>
      </c>
    </row>
    <row r="87" spans="1:32" ht="15" customHeight="1" x14ac:dyDescent="0.25">
      <c r="A87" s="98" t="s">
        <v>5</v>
      </c>
      <c r="B87" s="95"/>
      <c r="C87" s="109" t="str">
        <f t="shared" si="3"/>
        <v>4,991</v>
      </c>
      <c r="D87" s="96">
        <f t="shared" si="4"/>
        <v>0.1413217470843815</v>
      </c>
      <c r="E87" s="97">
        <f t="shared" si="5"/>
        <v>0.1413217470843815</v>
      </c>
      <c r="F87" s="96">
        <f t="shared" si="6"/>
        <v>0.11257244761480156</v>
      </c>
      <c r="G87" s="97">
        <f t="shared" si="7"/>
        <v>0.11257244761480156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127</v>
      </c>
      <c r="Y87" s="125">
        <v>130</v>
      </c>
      <c r="Z87" s="125">
        <v>146</v>
      </c>
    </row>
    <row r="88" spans="1:32" ht="15" customHeight="1" x14ac:dyDescent="0.25">
      <c r="A88" s="95" t="s">
        <v>6</v>
      </c>
      <c r="B88" s="95"/>
      <c r="C88" s="109" t="str">
        <f t="shared" si="3"/>
        <v>7,109</v>
      </c>
      <c r="D88" s="96">
        <f t="shared" si="4"/>
        <v>7.8264826330957105E-2</v>
      </c>
      <c r="E88" s="97">
        <f t="shared" si="5"/>
        <v>7.8264826330957105E-2</v>
      </c>
      <c r="F88" s="96">
        <f t="shared" si="6"/>
        <v>4.1154071470415943E-2</v>
      </c>
      <c r="G88" s="97">
        <f t="shared" si="7"/>
        <v>4.1154071470415943E-2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137</v>
      </c>
      <c r="Y88" s="125">
        <v>142</v>
      </c>
      <c r="Z88" s="125">
        <v>146</v>
      </c>
    </row>
    <row r="89" spans="1:32" ht="15" customHeight="1" x14ac:dyDescent="0.25">
      <c r="A89" s="95" t="s">
        <v>104</v>
      </c>
      <c r="B89" s="95"/>
      <c r="C89" s="146" t="str">
        <f t="shared" si="3"/>
        <v>$42,688</v>
      </c>
      <c r="D89" s="96">
        <f t="shared" si="4"/>
        <v>2.3971752503379129E-2</v>
      </c>
      <c r="E89" s="97">
        <f t="shared" si="5"/>
        <v>2.3971752503379129E-2</v>
      </c>
      <c r="F89" s="96">
        <f t="shared" si="6"/>
        <v>8.125633232016205E-2</v>
      </c>
      <c r="G89" s="97">
        <f t="shared" si="7"/>
        <v>8.125633232016205E-2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505</v>
      </c>
      <c r="Y89" s="125">
        <v>518</v>
      </c>
      <c r="Z89" s="125">
        <v>534</v>
      </c>
    </row>
    <row r="90" spans="1:32" ht="15" customHeight="1" x14ac:dyDescent="0.25">
      <c r="A90" s="95" t="s">
        <v>7</v>
      </c>
      <c r="B90" s="95"/>
      <c r="C90" s="109" t="str">
        <f t="shared" si="3"/>
        <v>$398.2 mil</v>
      </c>
      <c r="D90" s="96">
        <f t="shared" si="4"/>
        <v>0.10922525444456488</v>
      </c>
      <c r="E90" s="97">
        <f t="shared" si="5"/>
        <v>0.10922525444456488</v>
      </c>
      <c r="F90" s="96">
        <f t="shared" si="6"/>
        <v>0.14790121708431747</v>
      </c>
      <c r="G90" s="97">
        <f t="shared" si="7"/>
        <v>0.14790121708431747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487</v>
      </c>
      <c r="Y90" s="125">
        <v>493</v>
      </c>
      <c r="Z90" s="125">
        <v>618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3378</v>
      </c>
      <c r="Y91" s="125">
        <v>3444</v>
      </c>
      <c r="Z91" s="125">
        <v>3735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203</v>
      </c>
      <c r="Y93" s="125">
        <v>231</v>
      </c>
      <c r="Z93" s="125">
        <v>250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481</v>
      </c>
      <c r="Y94" s="125">
        <v>518</v>
      </c>
      <c r="Z94" s="125">
        <v>541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105</v>
      </c>
      <c r="Y95" s="125">
        <v>90</v>
      </c>
      <c r="Z95" s="125">
        <v>106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644</v>
      </c>
      <c r="Y96" s="125">
        <v>674</v>
      </c>
      <c r="Z96" s="125">
        <v>714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559</v>
      </c>
      <c r="Y97" s="125">
        <v>564</v>
      </c>
      <c r="Z97" s="125">
        <v>578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315</v>
      </c>
      <c r="Y98" s="125">
        <v>308</v>
      </c>
      <c r="Z98" s="125">
        <v>324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22</v>
      </c>
      <c r="Y99" s="125">
        <v>32</v>
      </c>
      <c r="Z99" s="125">
        <v>32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262</v>
      </c>
      <c r="Y100" s="125">
        <v>285</v>
      </c>
      <c r="Z100" s="125">
        <v>328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3091</v>
      </c>
      <c r="Y101" s="125">
        <v>3149</v>
      </c>
      <c r="Z101" s="125">
        <v>3378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6032</v>
      </c>
      <c r="Y104" s="125">
        <v>6412</v>
      </c>
      <c r="Z104" s="125">
        <v>7380</v>
      </c>
      <c r="AB104" s="122" t="str">
        <f>TEXT(Z104,"###,###")</f>
        <v>7,380</v>
      </c>
      <c r="AD104" s="143">
        <f>Z104/($Z$4)*100</f>
        <v>70.628768303186902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2256</v>
      </c>
      <c r="Y105" s="125">
        <v>2332</v>
      </c>
      <c r="Z105" s="125">
        <v>2374</v>
      </c>
      <c r="AB105" s="122" t="str">
        <f>TEXT(Z105,"###,###")</f>
        <v>2,374</v>
      </c>
      <c r="AD105" s="143">
        <f>Z105/($Z$4)*100</f>
        <v>22.719877500239257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8288</v>
      </c>
      <c r="Y106" s="132">
        <v>8744</v>
      </c>
      <c r="Z106" s="132">
        <v>9754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906</v>
      </c>
      <c r="Y108" s="125">
        <v>852</v>
      </c>
      <c r="Z108" s="125">
        <v>991</v>
      </c>
      <c r="AB108" s="122" t="str">
        <f>TEXT(Z108,"###,###")</f>
        <v>991</v>
      </c>
      <c r="AD108" s="143">
        <f>Z108/($Z$4)*100</f>
        <v>9.4841611637477268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1399</v>
      </c>
      <c r="Y109" s="125">
        <v>1460</v>
      </c>
      <c r="Z109" s="125">
        <v>1710</v>
      </c>
      <c r="AB109" s="122" t="str">
        <f>TEXT(Z109,"###,###")</f>
        <v>1,710</v>
      </c>
      <c r="AD109" s="143">
        <f>Z109/($Z$4)*100</f>
        <v>16.365202411714037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1467</v>
      </c>
      <c r="Y110" s="125">
        <v>1824</v>
      </c>
      <c r="Z110" s="125">
        <v>2112</v>
      </c>
      <c r="AB110" s="122" t="str">
        <f>TEXT(Z110,"###,###")</f>
        <v>2,112</v>
      </c>
      <c r="AD110" s="143">
        <f>Z110/($Z$4)*100</f>
        <v>20.212460522538041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4524</v>
      </c>
      <c r="Y111" s="125">
        <v>4608</v>
      </c>
      <c r="Z111" s="125">
        <v>4940</v>
      </c>
      <c r="AB111" s="122" t="str">
        <f>TEXT(Z111,"###,###")</f>
        <v>4,940</v>
      </c>
      <c r="AD111" s="143">
        <f>Z111/($Z$4)*100</f>
        <v>47.277251411618337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8852</v>
      </c>
      <c r="Y112" s="125">
        <v>9238</v>
      </c>
      <c r="Z112" s="125">
        <v>10449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43.82</v>
      </c>
      <c r="U118" s="144">
        <v>37.93</v>
      </c>
      <c r="V118" s="144">
        <v>39.19</v>
      </c>
      <c r="W118" s="144">
        <v>44.41</v>
      </c>
      <c r="X118" s="144">
        <v>42.39</v>
      </c>
      <c r="Y118" s="144">
        <v>41.46</v>
      </c>
      <c r="Z118" s="144">
        <v>41.25</v>
      </c>
      <c r="AB118" s="122" t="str">
        <f>TEXT(Z118,"##.0")</f>
        <v>41.3</v>
      </c>
    </row>
    <row r="120" spans="19:32" x14ac:dyDescent="0.25">
      <c r="S120" s="115" t="s">
        <v>106</v>
      </c>
      <c r="T120" s="125">
        <v>6148</v>
      </c>
      <c r="U120" s="125">
        <v>6210</v>
      </c>
      <c r="V120" s="125">
        <v>6184</v>
      </c>
      <c r="W120" s="125">
        <v>6079</v>
      </c>
      <c r="X120" s="125">
        <v>5926</v>
      </c>
      <c r="Y120" s="125">
        <v>5981</v>
      </c>
      <c r="Z120" s="125">
        <v>6529</v>
      </c>
      <c r="AB120" s="122" t="str">
        <f>TEXT(Z120,"###,###")</f>
        <v>6,529</v>
      </c>
    </row>
    <row r="121" spans="19:32" x14ac:dyDescent="0.25">
      <c r="S121" s="115" t="s">
        <v>107</v>
      </c>
      <c r="T121" s="125">
        <v>312</v>
      </c>
      <c r="U121" s="125">
        <v>290</v>
      </c>
      <c r="V121" s="125">
        <v>276</v>
      </c>
      <c r="W121" s="125">
        <v>266</v>
      </c>
      <c r="X121" s="125">
        <v>235</v>
      </c>
      <c r="Y121" s="125">
        <v>263</v>
      </c>
      <c r="Z121" s="125">
        <v>290</v>
      </c>
      <c r="AB121" s="122" t="str">
        <f>TEXT(Z121,"###,###")</f>
        <v>290</v>
      </c>
    </row>
    <row r="122" spans="19:32" x14ac:dyDescent="0.25">
      <c r="S122" s="115" t="s">
        <v>108</v>
      </c>
      <c r="T122" s="125">
        <v>368</v>
      </c>
      <c r="U122" s="125">
        <v>355</v>
      </c>
      <c r="V122" s="125">
        <v>344</v>
      </c>
      <c r="W122" s="125">
        <v>302</v>
      </c>
      <c r="X122" s="125">
        <v>306</v>
      </c>
      <c r="Y122" s="125">
        <v>349</v>
      </c>
      <c r="Z122" s="125">
        <v>294</v>
      </c>
      <c r="AB122" s="122" t="str">
        <f>TEXT(Z122,"###,###")</f>
        <v>294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6516</v>
      </c>
      <c r="U124" s="125">
        <v>6565</v>
      </c>
      <c r="V124" s="125">
        <v>6528</v>
      </c>
      <c r="W124" s="125">
        <v>6381</v>
      </c>
      <c r="X124" s="125">
        <v>6232</v>
      </c>
      <c r="Y124" s="125">
        <v>6330</v>
      </c>
      <c r="Z124" s="125">
        <v>6823</v>
      </c>
      <c r="AB124" s="122" t="str">
        <f>TEXT(Z124,"###,###")</f>
        <v>6,823</v>
      </c>
      <c r="AD124" s="139">
        <f>Z124/$Z$7*100</f>
        <v>95.976930651287091</v>
      </c>
    </row>
    <row r="125" spans="19:32" x14ac:dyDescent="0.25">
      <c r="S125" s="115" t="s">
        <v>110</v>
      </c>
      <c r="T125" s="125">
        <v>680</v>
      </c>
      <c r="U125" s="125">
        <v>645</v>
      </c>
      <c r="V125" s="125">
        <v>620</v>
      </c>
      <c r="W125" s="125">
        <v>568</v>
      </c>
      <c r="X125" s="125">
        <v>541</v>
      </c>
      <c r="Y125" s="125">
        <v>612</v>
      </c>
      <c r="Z125" s="125">
        <v>584</v>
      </c>
      <c r="AB125" s="122" t="str">
        <f>TEXT(Z125,"###,###")</f>
        <v>584</v>
      </c>
      <c r="AD125" s="139">
        <f>Z125/$Z$7*100</f>
        <v>8.2149388099592056</v>
      </c>
    </row>
    <row r="127" spans="19:32" x14ac:dyDescent="0.25">
      <c r="S127" s="115" t="s">
        <v>111</v>
      </c>
      <c r="T127" s="125">
        <v>3615</v>
      </c>
      <c r="U127" s="125">
        <v>3606</v>
      </c>
      <c r="V127" s="125">
        <v>3565</v>
      </c>
      <c r="W127" s="125">
        <v>3446</v>
      </c>
      <c r="X127" s="125">
        <v>3381</v>
      </c>
      <c r="Y127" s="125">
        <v>3444</v>
      </c>
      <c r="Z127" s="125">
        <v>3736</v>
      </c>
      <c r="AB127" s="122" t="str">
        <f>TEXT(Z127,"###,###")</f>
        <v>3,736</v>
      </c>
      <c r="AD127" s="139">
        <f>Z127/$Z$7*100</f>
        <v>52.553101702067806</v>
      </c>
    </row>
    <row r="128" spans="19:32" x14ac:dyDescent="0.25">
      <c r="S128" s="115" t="s">
        <v>112</v>
      </c>
      <c r="T128" s="125">
        <v>3213</v>
      </c>
      <c r="U128" s="125">
        <v>3247</v>
      </c>
      <c r="V128" s="125">
        <v>3239</v>
      </c>
      <c r="W128" s="125">
        <v>3201</v>
      </c>
      <c r="X128" s="125">
        <v>3091</v>
      </c>
      <c r="Y128" s="125">
        <v>3149</v>
      </c>
      <c r="Z128" s="125">
        <v>3374</v>
      </c>
      <c r="AB128" s="122" t="str">
        <f>TEXT(Z128,"###,###")</f>
        <v>3,374</v>
      </c>
      <c r="AD128" s="139">
        <f>Z128/$Z$7*100</f>
        <v>47.460964973976651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45" id="{1B07F19C-D335-4735-B849-AB25FA1D5E8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48" id="{B9C07160-8048-475C-9354-288D3CE9E07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251" id="{DAC84D3A-5ACC-4DCE-9998-6C3AB352903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254" id="{4B529C27-3C7E-48B8-B009-4FF0029717F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B6E7C-9449-4D27-A38A-0D5466ACE65F}">
  <sheetPr codeName="Sheet112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Port Lincoln</v>
      </c>
      <c r="T1" s="113"/>
      <c r="U1" s="113"/>
      <c r="V1" s="113"/>
      <c r="W1" s="113"/>
      <c r="X1" s="113"/>
      <c r="Y1" s="114" t="str">
        <f>Y3</f>
        <v>10.48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166</v>
      </c>
      <c r="Y3" s="118" t="s">
        <v>247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10.48 Port Lincoln,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11238</v>
      </c>
      <c r="U4" s="121">
        <v>11134</v>
      </c>
      <c r="V4" s="121">
        <v>11129</v>
      </c>
      <c r="W4" s="121">
        <v>10761</v>
      </c>
      <c r="X4" s="121">
        <v>10465</v>
      </c>
      <c r="Y4" s="121">
        <v>10662</v>
      </c>
      <c r="Z4" s="121">
        <v>11566</v>
      </c>
      <c r="AB4" s="122" t="str">
        <f>TEXT(Z4,"###,###")</f>
        <v>11,566</v>
      </c>
      <c r="AD4" s="123">
        <f>Z4/Y4-1</f>
        <v>8.4787094353779846E-2</v>
      </c>
      <c r="AF4" s="123">
        <f t="shared" ref="AF4:AF9" si="0">Z4/T4-1</f>
        <v>2.9186688022779794E-2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6045</v>
      </c>
      <c r="U5" s="121">
        <v>6029</v>
      </c>
      <c r="V5" s="121">
        <v>5945</v>
      </c>
      <c r="W5" s="121">
        <v>5773</v>
      </c>
      <c r="X5" s="121">
        <v>5541</v>
      </c>
      <c r="Y5" s="121">
        <v>5682</v>
      </c>
      <c r="Z5" s="121">
        <v>6156</v>
      </c>
      <c r="AB5" s="122" t="str">
        <f>TEXT(Z5,"###,###")</f>
        <v>6,156</v>
      </c>
      <c r="AD5" s="123">
        <f t="shared" ref="AD5:AD9" si="1">Z5/Y5-1</f>
        <v>8.3421330517423398E-2</v>
      </c>
      <c r="AF5" s="123">
        <f t="shared" si="0"/>
        <v>1.8362282878412017E-2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5190</v>
      </c>
      <c r="U6" s="121">
        <v>5100</v>
      </c>
      <c r="V6" s="121">
        <v>5182</v>
      </c>
      <c r="W6" s="121">
        <v>4985</v>
      </c>
      <c r="X6" s="121">
        <v>4923</v>
      </c>
      <c r="Y6" s="121">
        <v>4980</v>
      </c>
      <c r="Z6" s="121">
        <v>5408</v>
      </c>
      <c r="AB6" s="122" t="str">
        <f>TEXT(Z6,"###,###")</f>
        <v>5,408</v>
      </c>
      <c r="AD6" s="123">
        <f t="shared" si="1"/>
        <v>8.594377510040152E-2</v>
      </c>
      <c r="AF6" s="123">
        <f t="shared" si="0"/>
        <v>4.2003853564547278E-2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7735</v>
      </c>
      <c r="U7" s="121">
        <v>7679</v>
      </c>
      <c r="V7" s="121">
        <v>7619</v>
      </c>
      <c r="W7" s="121">
        <v>7419</v>
      </c>
      <c r="X7" s="121">
        <v>7321</v>
      </c>
      <c r="Y7" s="121">
        <v>7431</v>
      </c>
      <c r="Z7" s="121">
        <v>7982</v>
      </c>
      <c r="AB7" s="122" t="str">
        <f>TEXT(Z7,"###,###")</f>
        <v>7,982</v>
      </c>
      <c r="AD7" s="123">
        <f t="shared" si="1"/>
        <v>7.4148835957475345E-2</v>
      </c>
      <c r="AF7" s="123">
        <f t="shared" si="0"/>
        <v>3.1932773109243806E-2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11,566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7,982</v>
      </c>
      <c r="P8" s="48"/>
      <c r="S8" s="120" t="s">
        <v>88</v>
      </c>
      <c r="T8" s="121">
        <v>30414.29</v>
      </c>
      <c r="U8" s="121">
        <v>30892.46</v>
      </c>
      <c r="V8" s="121">
        <v>31754.62</v>
      </c>
      <c r="W8" s="121">
        <v>32177</v>
      </c>
      <c r="X8" s="121">
        <v>31765.5</v>
      </c>
      <c r="Y8" s="121">
        <v>33971.99</v>
      </c>
      <c r="Z8" s="121">
        <v>34634.5</v>
      </c>
      <c r="AB8" s="122" t="str">
        <f>TEXT(Z8,"$###,###")</f>
        <v>$34,635</v>
      </c>
      <c r="AD8" s="123">
        <f t="shared" si="1"/>
        <v>1.9501654156851123E-2</v>
      </c>
      <c r="AF8" s="123">
        <f t="shared" si="0"/>
        <v>0.13875747222769297</v>
      </c>
    </row>
    <row r="9" spans="1:32" x14ac:dyDescent="0.25">
      <c r="A9" s="52" t="s">
        <v>15</v>
      </c>
      <c r="B9" s="53"/>
      <c r="C9" s="54"/>
      <c r="D9" s="55">
        <f>AD104</f>
        <v>74.822756354833132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52.430468554247057</v>
      </c>
      <c r="P9" s="56" t="s">
        <v>89</v>
      </c>
      <c r="S9" s="120" t="s">
        <v>7</v>
      </c>
      <c r="T9" s="121">
        <v>336948711</v>
      </c>
      <c r="U9" s="121">
        <v>346542939</v>
      </c>
      <c r="V9" s="121">
        <v>348014825</v>
      </c>
      <c r="W9" s="121">
        <v>348106987</v>
      </c>
      <c r="X9" s="121">
        <v>347313078</v>
      </c>
      <c r="Y9" s="121">
        <v>361546580</v>
      </c>
      <c r="Z9" s="121">
        <v>387852488</v>
      </c>
      <c r="AB9" s="122" t="str">
        <f>TEXT(Z9/1000000,"$#,###.0")&amp;" mil"</f>
        <v>$387.9 mil</v>
      </c>
      <c r="AD9" s="123">
        <f t="shared" si="1"/>
        <v>7.2759388292374494E-2</v>
      </c>
      <c r="AF9" s="123">
        <f t="shared" si="0"/>
        <v>0.15107277558334387</v>
      </c>
    </row>
    <row r="10" spans="1:32" x14ac:dyDescent="0.25">
      <c r="A10" s="52" t="s">
        <v>18</v>
      </c>
      <c r="B10" s="53"/>
      <c r="C10" s="54"/>
      <c r="D10" s="55">
        <f>AD105</f>
        <v>13.729897976828637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47.569531445752943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90.115259333500376</v>
      </c>
      <c r="P11" s="56" t="s">
        <v>89</v>
      </c>
      <c r="S11" s="120" t="s">
        <v>30</v>
      </c>
      <c r="T11" s="125">
        <v>9819</v>
      </c>
      <c r="U11" s="125">
        <v>9764</v>
      </c>
      <c r="V11" s="125">
        <v>9803</v>
      </c>
      <c r="W11" s="125">
        <v>9474</v>
      </c>
      <c r="X11" s="125">
        <v>9170</v>
      </c>
      <c r="Y11" s="125">
        <v>9378</v>
      </c>
      <c r="Z11" s="125">
        <v>10126</v>
      </c>
    </row>
    <row r="12" spans="1:32" ht="28.5" customHeight="1" x14ac:dyDescent="0.25">
      <c r="A12" s="52" t="s">
        <v>20</v>
      </c>
      <c r="B12" s="54"/>
      <c r="C12" s="54"/>
      <c r="D12" s="55">
        <f>AD108</f>
        <v>16.626318519799412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18.003006765221748</v>
      </c>
      <c r="P12" s="56" t="s">
        <v>89</v>
      </c>
      <c r="S12" s="120" t="s">
        <v>31</v>
      </c>
      <c r="T12" s="125">
        <v>1422</v>
      </c>
      <c r="U12" s="125">
        <v>1375</v>
      </c>
      <c r="V12" s="125">
        <v>1327</v>
      </c>
      <c r="W12" s="125">
        <v>1288</v>
      </c>
      <c r="X12" s="125">
        <v>1291</v>
      </c>
      <c r="Y12" s="125">
        <v>1284</v>
      </c>
      <c r="Z12" s="125">
        <v>1440</v>
      </c>
    </row>
    <row r="13" spans="1:32" ht="15" customHeight="1" x14ac:dyDescent="0.25">
      <c r="A13" s="52" t="s">
        <v>21</v>
      </c>
      <c r="B13" s="54"/>
      <c r="C13" s="54"/>
      <c r="D13" s="55">
        <f>AD109</f>
        <v>16.756008991872733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41.4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26.759467404461351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28.384921321113609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1209</v>
      </c>
      <c r="Z15" s="125">
        <v>1356</v>
      </c>
      <c r="AB15" s="129">
        <f t="shared" ref="AB15:AB34" si="2">IF(Z15="np",0,Z15/$Z$34)</f>
        <v>0.11724018675427979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82</v>
      </c>
      <c r="Z16" s="125">
        <v>99</v>
      </c>
      <c r="AB16" s="129">
        <f t="shared" si="2"/>
        <v>8.5595711568390107E-3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613</v>
      </c>
      <c r="Z17" s="125">
        <v>657</v>
      </c>
      <c r="AB17" s="129">
        <f t="shared" si="2"/>
        <v>5.6804426768113439E-2</v>
      </c>
    </row>
    <row r="18" spans="1:28" x14ac:dyDescent="0.25">
      <c r="A18" s="82" t="str">
        <f>$S$1&amp;" ("&amp;$T$2&amp;" to "&amp;$Z$2&amp;")"</f>
        <v>Port Lincoln (2011-12 to 2017-18)</v>
      </c>
      <c r="B18" s="82"/>
      <c r="C18" s="82"/>
      <c r="D18" s="82"/>
      <c r="E18" s="82"/>
      <c r="F18" s="82"/>
      <c r="G18" s="82" t="str">
        <f>$S$1&amp;" ("&amp;$T$2&amp;" to "&amp;$Z$2&amp;")"</f>
        <v>Port Lincoln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90</v>
      </c>
      <c r="Z18" s="125">
        <v>94</v>
      </c>
      <c r="AB18" s="129">
        <f t="shared" si="2"/>
        <v>8.1272695832612825E-3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558</v>
      </c>
      <c r="Z19" s="125">
        <v>717</v>
      </c>
      <c r="AB19" s="129">
        <f t="shared" si="2"/>
        <v>6.1992045651046171E-2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313</v>
      </c>
      <c r="Z20" s="125">
        <v>324</v>
      </c>
      <c r="AB20" s="129">
        <f t="shared" si="2"/>
        <v>2.8013141967836764E-2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1222</v>
      </c>
      <c r="Z21" s="125">
        <v>1302</v>
      </c>
      <c r="AB21" s="129">
        <f t="shared" si="2"/>
        <v>0.11257132975964032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667</v>
      </c>
      <c r="Z22" s="125">
        <v>916</v>
      </c>
      <c r="AB22" s="129">
        <f t="shared" si="2"/>
        <v>7.9197648279439731E-2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666</v>
      </c>
      <c r="Z23" s="125">
        <v>720</v>
      </c>
      <c r="AB23" s="129">
        <f t="shared" si="2"/>
        <v>6.2251426595192803E-2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52</v>
      </c>
      <c r="Z24" s="125">
        <v>40</v>
      </c>
      <c r="AB24" s="129">
        <f t="shared" si="2"/>
        <v>3.4584125886218224E-3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229</v>
      </c>
      <c r="Z25" s="125">
        <v>254</v>
      </c>
      <c r="AB25" s="129">
        <f t="shared" si="2"/>
        <v>2.1960919937748572E-2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196</v>
      </c>
      <c r="Z26" s="125">
        <v>189</v>
      </c>
      <c r="AB26" s="129">
        <f t="shared" si="2"/>
        <v>1.634099948123811E-2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318</v>
      </c>
      <c r="Z27" s="125">
        <v>325</v>
      </c>
      <c r="AB27" s="129">
        <f t="shared" si="2"/>
        <v>2.8099602282552309E-2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430</v>
      </c>
      <c r="Z28" s="125">
        <v>535</v>
      </c>
      <c r="AB28" s="129">
        <f t="shared" si="2"/>
        <v>4.6256268372816878E-2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488</v>
      </c>
      <c r="Z29" s="125">
        <v>521</v>
      </c>
      <c r="AB29" s="129">
        <f t="shared" si="2"/>
        <v>4.5045823966799237E-2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746</v>
      </c>
      <c r="Z30" s="125">
        <v>835</v>
      </c>
      <c r="AB30" s="129">
        <f t="shared" si="2"/>
        <v>7.2194362787480551E-2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1023</v>
      </c>
      <c r="Z31" s="125">
        <v>1249</v>
      </c>
      <c r="AB31" s="129">
        <f t="shared" si="2"/>
        <v>0.10798893307971641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165</v>
      </c>
      <c r="Z32" s="125">
        <v>151</v>
      </c>
      <c r="AB32" s="129">
        <f t="shared" si="2"/>
        <v>1.305550752204738E-2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359</v>
      </c>
      <c r="Z33" s="125">
        <v>360</v>
      </c>
      <c r="AB33" s="129">
        <f t="shared" si="2"/>
        <v>3.1125713297596402E-2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10662</v>
      </c>
      <c r="Z34" s="132">
        <v>11566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4</v>
      </c>
      <c r="Y44" s="125">
        <v>7</v>
      </c>
      <c r="Z44" s="125">
        <v>7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158</v>
      </c>
      <c r="Y45" s="125">
        <v>163</v>
      </c>
      <c r="Z45" s="125">
        <v>181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366</v>
      </c>
      <c r="Y46" s="125">
        <v>356</v>
      </c>
      <c r="Z46" s="125">
        <v>392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545</v>
      </c>
      <c r="Y47" s="125">
        <v>619</v>
      </c>
      <c r="Z47" s="125">
        <v>659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671</v>
      </c>
      <c r="Y48" s="125">
        <v>675</v>
      </c>
      <c r="Z48" s="125">
        <v>723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Port Lincoln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698</v>
      </c>
      <c r="Y49" s="125">
        <v>697</v>
      </c>
      <c r="Z49" s="125">
        <v>710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516</v>
      </c>
      <c r="Y50" s="125">
        <v>501</v>
      </c>
      <c r="Z50" s="125">
        <v>545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505</v>
      </c>
      <c r="Y51" s="125">
        <v>496</v>
      </c>
      <c r="Z51" s="125">
        <v>518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478</v>
      </c>
      <c r="Y52" s="125">
        <v>517</v>
      </c>
      <c r="Z52" s="125">
        <v>533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513</v>
      </c>
      <c r="Y53" s="125">
        <v>518</v>
      </c>
      <c r="Z53" s="125">
        <v>529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436</v>
      </c>
      <c r="Y54" s="125">
        <v>474</v>
      </c>
      <c r="Z54" s="125">
        <v>526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343</v>
      </c>
      <c r="Y55" s="125">
        <v>341</v>
      </c>
      <c r="Z55" s="125">
        <v>403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172</v>
      </c>
      <c r="Y56" s="125">
        <v>177</v>
      </c>
      <c r="Z56" s="125">
        <v>207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79</v>
      </c>
      <c r="Y57" s="125">
        <v>91</v>
      </c>
      <c r="Z57" s="125">
        <v>83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30</v>
      </c>
      <c r="Y58" s="125">
        <v>34</v>
      </c>
      <c r="Z58" s="125">
        <v>44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10</v>
      </c>
      <c r="Y59" s="125">
        <v>10</v>
      </c>
      <c r="Z59" s="125">
        <v>21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10</v>
      </c>
      <c r="Y60" s="125">
        <v>9</v>
      </c>
      <c r="Z60" s="125">
        <v>10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5537</v>
      </c>
      <c r="Y61" s="125">
        <v>5682</v>
      </c>
      <c r="Z61" s="125">
        <v>6156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11</v>
      </c>
      <c r="Y63" s="125">
        <v>10</v>
      </c>
      <c r="Z63" s="125">
        <v>14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Port Lincoln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168</v>
      </c>
      <c r="Y64" s="125">
        <v>161</v>
      </c>
      <c r="Z64" s="125">
        <v>201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385</v>
      </c>
      <c r="Y65" s="125">
        <v>386</v>
      </c>
      <c r="Z65" s="125">
        <v>390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477</v>
      </c>
      <c r="Y66" s="125">
        <v>435</v>
      </c>
      <c r="Z66" s="125">
        <v>487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557</v>
      </c>
      <c r="Y67" s="125">
        <v>540</v>
      </c>
      <c r="Z67" s="125">
        <v>631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523</v>
      </c>
      <c r="Y68" s="125">
        <v>505</v>
      </c>
      <c r="Z68" s="125">
        <v>544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428</v>
      </c>
      <c r="Y69" s="125">
        <v>475</v>
      </c>
      <c r="Z69" s="125">
        <v>484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460</v>
      </c>
      <c r="Y70" s="125">
        <v>460</v>
      </c>
      <c r="Z70" s="125">
        <v>485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525</v>
      </c>
      <c r="Y71" s="125">
        <v>510</v>
      </c>
      <c r="Z71" s="125">
        <v>555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451</v>
      </c>
      <c r="Y72" s="125">
        <v>496</v>
      </c>
      <c r="Z72" s="125">
        <v>485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450</v>
      </c>
      <c r="Y73" s="125">
        <v>483</v>
      </c>
      <c r="Z73" s="125">
        <v>531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289</v>
      </c>
      <c r="Y74" s="125">
        <v>320</v>
      </c>
      <c r="Z74" s="125">
        <v>343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97</v>
      </c>
      <c r="Y75" s="125">
        <v>116</v>
      </c>
      <c r="Z75" s="125">
        <v>147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43</v>
      </c>
      <c r="Y76" s="125">
        <v>42</v>
      </c>
      <c r="Z76" s="125">
        <v>56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29</v>
      </c>
      <c r="Y77" s="125">
        <v>27</v>
      </c>
      <c r="Z77" s="125">
        <v>33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8</v>
      </c>
      <c r="Y78" s="125">
        <v>12</v>
      </c>
      <c r="Z78" s="125">
        <v>19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11</v>
      </c>
      <c r="Y79" s="125">
        <v>7</v>
      </c>
      <c r="Z79" s="125">
        <v>14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4927</v>
      </c>
      <c r="Y80" s="125">
        <v>4980</v>
      </c>
      <c r="Z80" s="125">
        <v>5408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Port Lincoln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298</v>
      </c>
      <c r="Y83" s="125">
        <v>312</v>
      </c>
      <c r="Z83" s="125">
        <v>343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374</v>
      </c>
      <c r="Y84" s="125">
        <v>385</v>
      </c>
      <c r="Z84" s="125">
        <v>378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11,566</v>
      </c>
      <c r="D85" s="96">
        <f t="shared" ref="D85:D90" si="4">AD4</f>
        <v>8.4787094353779846E-2</v>
      </c>
      <c r="E85" s="97">
        <f t="shared" ref="E85:E90" si="5">AD4</f>
        <v>8.4787094353779846E-2</v>
      </c>
      <c r="F85" s="96">
        <f t="shared" ref="F85:F90" si="6">AF4</f>
        <v>2.9186688022779794E-2</v>
      </c>
      <c r="G85" s="97">
        <f t="shared" ref="G85:G90" si="7">AF4</f>
        <v>2.9186688022779794E-2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613</v>
      </c>
      <c r="Y85" s="125">
        <v>631</v>
      </c>
      <c r="Z85" s="125">
        <v>679</v>
      </c>
    </row>
    <row r="86" spans="1:32" ht="15" customHeight="1" x14ac:dyDescent="0.25">
      <c r="A86" s="98" t="s">
        <v>4</v>
      </c>
      <c r="B86" s="95"/>
      <c r="C86" s="109" t="str">
        <f t="shared" si="3"/>
        <v>6,156</v>
      </c>
      <c r="D86" s="96">
        <f t="shared" si="4"/>
        <v>8.3421330517423398E-2</v>
      </c>
      <c r="E86" s="97">
        <f t="shared" si="5"/>
        <v>8.3421330517423398E-2</v>
      </c>
      <c r="F86" s="96">
        <f t="shared" si="6"/>
        <v>1.8362282878412017E-2</v>
      </c>
      <c r="G86" s="97">
        <f t="shared" si="7"/>
        <v>1.8362282878412017E-2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206</v>
      </c>
      <c r="Y86" s="125">
        <v>230</v>
      </c>
      <c r="Z86" s="125">
        <v>250</v>
      </c>
    </row>
    <row r="87" spans="1:32" ht="15" customHeight="1" x14ac:dyDescent="0.25">
      <c r="A87" s="98" t="s">
        <v>5</v>
      </c>
      <c r="B87" s="95"/>
      <c r="C87" s="109" t="str">
        <f t="shared" si="3"/>
        <v>5,408</v>
      </c>
      <c r="D87" s="96">
        <f t="shared" si="4"/>
        <v>8.594377510040152E-2</v>
      </c>
      <c r="E87" s="97">
        <f t="shared" si="5"/>
        <v>8.594377510040152E-2</v>
      </c>
      <c r="F87" s="96">
        <f t="shared" si="6"/>
        <v>4.2003853564547278E-2</v>
      </c>
      <c r="G87" s="97">
        <f t="shared" si="7"/>
        <v>4.2003853564547278E-2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101</v>
      </c>
      <c r="Y87" s="125">
        <v>107</v>
      </c>
      <c r="Z87" s="125">
        <v>111</v>
      </c>
    </row>
    <row r="88" spans="1:32" ht="15" customHeight="1" x14ac:dyDescent="0.25">
      <c r="A88" s="95" t="s">
        <v>6</v>
      </c>
      <c r="B88" s="95"/>
      <c r="C88" s="109" t="str">
        <f t="shared" si="3"/>
        <v>7,982</v>
      </c>
      <c r="D88" s="96">
        <f t="shared" si="4"/>
        <v>7.4148835957475345E-2</v>
      </c>
      <c r="E88" s="97">
        <f t="shared" si="5"/>
        <v>7.4148835957475345E-2</v>
      </c>
      <c r="F88" s="96">
        <f t="shared" si="6"/>
        <v>3.1932773109243806E-2</v>
      </c>
      <c r="G88" s="97">
        <f t="shared" si="7"/>
        <v>3.1932773109243806E-2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198</v>
      </c>
      <c r="Y88" s="125">
        <v>200</v>
      </c>
      <c r="Z88" s="125">
        <v>209</v>
      </c>
    </row>
    <row r="89" spans="1:32" ht="15" customHeight="1" x14ac:dyDescent="0.25">
      <c r="A89" s="95" t="s">
        <v>104</v>
      </c>
      <c r="B89" s="95"/>
      <c r="C89" s="146" t="str">
        <f t="shared" si="3"/>
        <v>$34,635</v>
      </c>
      <c r="D89" s="96">
        <f t="shared" si="4"/>
        <v>1.9501654156851123E-2</v>
      </c>
      <c r="E89" s="97">
        <f t="shared" si="5"/>
        <v>1.9501654156851123E-2</v>
      </c>
      <c r="F89" s="96">
        <f t="shared" si="6"/>
        <v>0.13875747222769297</v>
      </c>
      <c r="G89" s="97">
        <f t="shared" si="7"/>
        <v>0.13875747222769297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308</v>
      </c>
      <c r="Y89" s="125">
        <v>321</v>
      </c>
      <c r="Z89" s="125">
        <v>346</v>
      </c>
    </row>
    <row r="90" spans="1:32" ht="15" customHeight="1" x14ac:dyDescent="0.25">
      <c r="A90" s="95" t="s">
        <v>7</v>
      </c>
      <c r="B90" s="95"/>
      <c r="C90" s="109" t="str">
        <f t="shared" si="3"/>
        <v>$387.9 mil</v>
      </c>
      <c r="D90" s="96">
        <f t="shared" si="4"/>
        <v>7.2759388292374494E-2</v>
      </c>
      <c r="E90" s="97">
        <f t="shared" si="5"/>
        <v>7.2759388292374494E-2</v>
      </c>
      <c r="F90" s="96">
        <f t="shared" si="6"/>
        <v>0.15107277558334387</v>
      </c>
      <c r="G90" s="97">
        <f t="shared" si="7"/>
        <v>0.15107277558334387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745</v>
      </c>
      <c r="Y90" s="125">
        <v>764</v>
      </c>
      <c r="Z90" s="125">
        <v>883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3826</v>
      </c>
      <c r="Y91" s="125">
        <v>3887</v>
      </c>
      <c r="Z91" s="125">
        <v>4181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201</v>
      </c>
      <c r="Y93" s="125">
        <v>202</v>
      </c>
      <c r="Z93" s="125">
        <v>230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547</v>
      </c>
      <c r="Y94" s="125">
        <v>600</v>
      </c>
      <c r="Z94" s="125">
        <v>633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83</v>
      </c>
      <c r="Y95" s="125">
        <v>87</v>
      </c>
      <c r="Z95" s="125">
        <v>96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562</v>
      </c>
      <c r="Y96" s="125">
        <v>603</v>
      </c>
      <c r="Z96" s="125">
        <v>645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539</v>
      </c>
      <c r="Y97" s="125">
        <v>598</v>
      </c>
      <c r="Z97" s="125">
        <v>614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458</v>
      </c>
      <c r="Y98" s="125">
        <v>473</v>
      </c>
      <c r="Z98" s="125">
        <v>496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18</v>
      </c>
      <c r="Y99" s="125">
        <v>19</v>
      </c>
      <c r="Z99" s="125">
        <v>15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322</v>
      </c>
      <c r="Y100" s="125">
        <v>341</v>
      </c>
      <c r="Z100" s="125">
        <v>368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3493</v>
      </c>
      <c r="Y101" s="125">
        <v>3544</v>
      </c>
      <c r="Z101" s="125">
        <v>3797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7748</v>
      </c>
      <c r="Y104" s="125">
        <v>7946</v>
      </c>
      <c r="Z104" s="125">
        <v>8654</v>
      </c>
      <c r="AB104" s="122" t="str">
        <f>TEXT(Z104,"###,###")</f>
        <v>8,654</v>
      </c>
      <c r="AD104" s="143">
        <f>Z104/($Z$4)*100</f>
        <v>74.822756354833132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1425</v>
      </c>
      <c r="Y105" s="125">
        <v>1507</v>
      </c>
      <c r="Z105" s="125">
        <v>1588</v>
      </c>
      <c r="AB105" s="122" t="str">
        <f>TEXT(Z105,"###,###")</f>
        <v>1,588</v>
      </c>
      <c r="AD105" s="143">
        <f>Z105/($Z$4)*100</f>
        <v>13.729897976828637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9173</v>
      </c>
      <c r="Y106" s="132">
        <v>9453</v>
      </c>
      <c r="Z106" s="132">
        <v>10242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1588</v>
      </c>
      <c r="Y108" s="125">
        <v>1637</v>
      </c>
      <c r="Z108" s="125">
        <v>1923</v>
      </c>
      <c r="AB108" s="122" t="str">
        <f>TEXT(Z108,"###,###")</f>
        <v>1,923</v>
      </c>
      <c r="AD108" s="143">
        <f>Z108/($Z$4)*100</f>
        <v>16.626318519799412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1922</v>
      </c>
      <c r="Y109" s="125">
        <v>1915</v>
      </c>
      <c r="Z109" s="125">
        <v>1938</v>
      </c>
      <c r="AB109" s="122" t="str">
        <f>TEXT(Z109,"###,###")</f>
        <v>1,938</v>
      </c>
      <c r="AD109" s="143">
        <f>Z109/($Z$4)*100</f>
        <v>16.756008991872733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2735</v>
      </c>
      <c r="Y110" s="125">
        <v>2833</v>
      </c>
      <c r="Z110" s="125">
        <v>3095</v>
      </c>
      <c r="AB110" s="122" t="str">
        <f>TEXT(Z110,"###,###")</f>
        <v>3,095</v>
      </c>
      <c r="AD110" s="143">
        <f>Z110/($Z$4)*100</f>
        <v>26.759467404461351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2928</v>
      </c>
      <c r="Y111" s="125">
        <v>3068</v>
      </c>
      <c r="Z111" s="125">
        <v>3283</v>
      </c>
      <c r="AB111" s="122" t="str">
        <f>TEXT(Z111,"###,###")</f>
        <v>3,283</v>
      </c>
      <c r="AD111" s="143">
        <f>Z111/($Z$4)*100</f>
        <v>28.384921321113609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10465</v>
      </c>
      <c r="Y112" s="125">
        <v>10662</v>
      </c>
      <c r="Z112" s="125">
        <v>11566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41.99</v>
      </c>
      <c r="U118" s="144">
        <v>37.270000000000003</v>
      </c>
      <c r="V118" s="144">
        <v>42.51</v>
      </c>
      <c r="W118" s="144">
        <v>42.57</v>
      </c>
      <c r="X118" s="144">
        <v>42.69</v>
      </c>
      <c r="Y118" s="144">
        <v>40.89</v>
      </c>
      <c r="Z118" s="144">
        <v>41.37</v>
      </c>
      <c r="AB118" s="122" t="str">
        <f>TEXT(Z118,"##.0")</f>
        <v>41.4</v>
      </c>
    </row>
    <row r="120" spans="19:32" x14ac:dyDescent="0.25">
      <c r="S120" s="115" t="s">
        <v>106</v>
      </c>
      <c r="T120" s="125">
        <v>6318</v>
      </c>
      <c r="U120" s="125">
        <v>6308</v>
      </c>
      <c r="V120" s="125">
        <v>6291</v>
      </c>
      <c r="W120" s="125">
        <v>6135</v>
      </c>
      <c r="X120" s="125">
        <v>6030</v>
      </c>
      <c r="Y120" s="125">
        <v>6147</v>
      </c>
      <c r="Z120" s="125">
        <v>6540</v>
      </c>
      <c r="AB120" s="122" t="str">
        <f>TEXT(Z120,"###,###")</f>
        <v>6,540</v>
      </c>
    </row>
    <row r="121" spans="19:32" x14ac:dyDescent="0.25">
      <c r="S121" s="115" t="s">
        <v>107</v>
      </c>
      <c r="T121" s="125">
        <v>771</v>
      </c>
      <c r="U121" s="125">
        <v>754</v>
      </c>
      <c r="V121" s="125">
        <v>723</v>
      </c>
      <c r="W121" s="125">
        <v>681</v>
      </c>
      <c r="X121" s="125">
        <v>697</v>
      </c>
      <c r="Y121" s="125">
        <v>672</v>
      </c>
      <c r="Z121" s="125">
        <v>784</v>
      </c>
      <c r="AB121" s="122" t="str">
        <f>TEXT(Z121,"###,###")</f>
        <v>784</v>
      </c>
    </row>
    <row r="122" spans="19:32" x14ac:dyDescent="0.25">
      <c r="S122" s="115" t="s">
        <v>108</v>
      </c>
      <c r="T122" s="125">
        <v>649</v>
      </c>
      <c r="U122" s="125">
        <v>619</v>
      </c>
      <c r="V122" s="125">
        <v>603</v>
      </c>
      <c r="W122" s="125">
        <v>610</v>
      </c>
      <c r="X122" s="125">
        <v>595</v>
      </c>
      <c r="Y122" s="125">
        <v>612</v>
      </c>
      <c r="Z122" s="125">
        <v>653</v>
      </c>
      <c r="AB122" s="122" t="str">
        <f>TEXT(Z122,"###,###")</f>
        <v>653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6967</v>
      </c>
      <c r="U124" s="125">
        <v>6927</v>
      </c>
      <c r="V124" s="125">
        <v>6894</v>
      </c>
      <c r="W124" s="125">
        <v>6745</v>
      </c>
      <c r="X124" s="125">
        <v>6625</v>
      </c>
      <c r="Y124" s="125">
        <v>6759</v>
      </c>
      <c r="Z124" s="125">
        <v>7193</v>
      </c>
      <c r="AB124" s="122" t="str">
        <f>TEXT(Z124,"###,###")</f>
        <v>7,193</v>
      </c>
      <c r="AD124" s="139">
        <f>Z124/$Z$7*100</f>
        <v>90.115259333500376</v>
      </c>
    </row>
    <row r="125" spans="19:32" x14ac:dyDescent="0.25">
      <c r="S125" s="115" t="s">
        <v>110</v>
      </c>
      <c r="T125" s="125">
        <v>1420</v>
      </c>
      <c r="U125" s="125">
        <v>1373</v>
      </c>
      <c r="V125" s="125">
        <v>1326</v>
      </c>
      <c r="W125" s="125">
        <v>1291</v>
      </c>
      <c r="X125" s="125">
        <v>1292</v>
      </c>
      <c r="Y125" s="125">
        <v>1284</v>
      </c>
      <c r="Z125" s="125">
        <v>1437</v>
      </c>
      <c r="AB125" s="122" t="str">
        <f>TEXT(Z125,"###,###")</f>
        <v>1,437</v>
      </c>
      <c r="AD125" s="139">
        <f>Z125/$Z$7*100</f>
        <v>18.003006765221748</v>
      </c>
    </row>
    <row r="127" spans="19:32" x14ac:dyDescent="0.25">
      <c r="S127" s="115" t="s">
        <v>111</v>
      </c>
      <c r="T127" s="125">
        <v>4137</v>
      </c>
      <c r="U127" s="125">
        <v>4098</v>
      </c>
      <c r="V127" s="125">
        <v>4053</v>
      </c>
      <c r="W127" s="125">
        <v>3918</v>
      </c>
      <c r="X127" s="125">
        <v>3831</v>
      </c>
      <c r="Y127" s="125">
        <v>3887</v>
      </c>
      <c r="Z127" s="125">
        <v>4185</v>
      </c>
      <c r="AB127" s="122" t="str">
        <f>TEXT(Z127,"###,###")</f>
        <v>4,185</v>
      </c>
      <c r="AD127" s="139">
        <f>Z127/$Z$7*100</f>
        <v>52.430468554247057</v>
      </c>
    </row>
    <row r="128" spans="19:32" x14ac:dyDescent="0.25">
      <c r="S128" s="115" t="s">
        <v>112</v>
      </c>
      <c r="T128" s="125">
        <v>3600</v>
      </c>
      <c r="U128" s="125">
        <v>3583</v>
      </c>
      <c r="V128" s="125">
        <v>3566</v>
      </c>
      <c r="W128" s="125">
        <v>3505</v>
      </c>
      <c r="X128" s="125">
        <v>3490</v>
      </c>
      <c r="Y128" s="125">
        <v>3544</v>
      </c>
      <c r="Z128" s="125">
        <v>3797</v>
      </c>
      <c r="AB128" s="122" t="str">
        <f>TEXT(Z128,"###,###")</f>
        <v>3,797</v>
      </c>
      <c r="AD128" s="139">
        <f>Z128/$Z$7*100</f>
        <v>47.569531445752943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35" id="{6F6F4C5B-5E3C-47B7-B809-98AF57C7056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38" id="{7D64889C-BFE0-40A3-8C82-EBCAA187636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241" id="{BE3A7832-9A13-4F9E-A75B-5DF8AF62F33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244" id="{6CA047BE-D488-4941-BD06-7A33A321FFC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918917-F7BD-41B4-9438-141308471DB4}">
  <sheetPr codeName="Sheet68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Alexandrina</v>
      </c>
      <c r="T1" s="113"/>
      <c r="U1" s="113"/>
      <c r="V1" s="113"/>
      <c r="W1" s="113"/>
      <c r="X1" s="113"/>
      <c r="Y1" s="114" t="str">
        <f>Y3</f>
        <v>10.4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120</v>
      </c>
      <c r="Y3" s="118" t="s">
        <v>207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10.4 Alexandrina,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14518</v>
      </c>
      <c r="U4" s="121">
        <v>15002</v>
      </c>
      <c r="V4" s="121">
        <v>15385</v>
      </c>
      <c r="W4" s="121">
        <v>15440</v>
      </c>
      <c r="X4" s="121">
        <v>15434</v>
      </c>
      <c r="Y4" s="121">
        <v>16298</v>
      </c>
      <c r="Z4" s="121">
        <v>17326</v>
      </c>
      <c r="AB4" s="122" t="str">
        <f>TEXT(Z4,"###,###")</f>
        <v>17,326</v>
      </c>
      <c r="AD4" s="123">
        <f>Z4/Y4-1</f>
        <v>6.3075223953859449E-2</v>
      </c>
      <c r="AF4" s="123">
        <f t="shared" ref="AF4:AF9" si="0">Z4/T4-1</f>
        <v>0.1934150709464113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7338</v>
      </c>
      <c r="U5" s="121">
        <v>7499</v>
      </c>
      <c r="V5" s="121">
        <v>7704</v>
      </c>
      <c r="W5" s="121">
        <v>7648</v>
      </c>
      <c r="X5" s="121">
        <v>7666</v>
      </c>
      <c r="Y5" s="121">
        <v>8151</v>
      </c>
      <c r="Z5" s="121">
        <v>8653</v>
      </c>
      <c r="AB5" s="122" t="str">
        <f>TEXT(Z5,"###,###")</f>
        <v>8,653</v>
      </c>
      <c r="AD5" s="123">
        <f t="shared" ref="AD5:AD9" si="1">Z5/Y5-1</f>
        <v>6.1587535271745875E-2</v>
      </c>
      <c r="AF5" s="123">
        <f t="shared" si="0"/>
        <v>0.17920414281820651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7179</v>
      </c>
      <c r="U6" s="121">
        <v>7507</v>
      </c>
      <c r="V6" s="121">
        <v>7682</v>
      </c>
      <c r="W6" s="121">
        <v>7791</v>
      </c>
      <c r="X6" s="121">
        <v>7773</v>
      </c>
      <c r="Y6" s="121">
        <v>8147</v>
      </c>
      <c r="Z6" s="121">
        <v>8675</v>
      </c>
      <c r="AB6" s="122" t="str">
        <f>TEXT(Z6,"###,###")</f>
        <v>8,675</v>
      </c>
      <c r="AD6" s="123">
        <f t="shared" si="1"/>
        <v>6.4809132195900343E-2</v>
      </c>
      <c r="AF6" s="123">
        <f t="shared" si="0"/>
        <v>0.208385569020755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10602</v>
      </c>
      <c r="U7" s="121">
        <v>10761</v>
      </c>
      <c r="V7" s="121">
        <v>11078</v>
      </c>
      <c r="W7" s="121">
        <v>11203</v>
      </c>
      <c r="X7" s="121">
        <v>11418</v>
      </c>
      <c r="Y7" s="121">
        <v>11908</v>
      </c>
      <c r="Z7" s="121">
        <v>12596</v>
      </c>
      <c r="AB7" s="122" t="str">
        <f>TEXT(Z7,"###,###")</f>
        <v>12,596</v>
      </c>
      <c r="AD7" s="123">
        <f t="shared" si="1"/>
        <v>5.7776284850520554E-2</v>
      </c>
      <c r="AF7" s="123">
        <f t="shared" si="0"/>
        <v>0.18807772118468224</v>
      </c>
    </row>
    <row r="8" spans="1:32" ht="17.25" customHeight="1" x14ac:dyDescent="0.25">
      <c r="A8" s="44" t="s">
        <v>13</v>
      </c>
      <c r="B8" s="45"/>
      <c r="C8" s="46"/>
      <c r="D8" s="47" t="str">
        <f>AB4</f>
        <v>17,326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12,596</v>
      </c>
      <c r="P8" s="48"/>
      <c r="S8" s="120" t="s">
        <v>88</v>
      </c>
      <c r="T8" s="121">
        <v>31084.5</v>
      </c>
      <c r="U8" s="121">
        <v>32373</v>
      </c>
      <c r="V8" s="121">
        <v>32421</v>
      </c>
      <c r="W8" s="121">
        <v>33945.5</v>
      </c>
      <c r="X8" s="121">
        <v>35782.44</v>
      </c>
      <c r="Y8" s="121">
        <v>36207</v>
      </c>
      <c r="Z8" s="121">
        <v>36531</v>
      </c>
      <c r="AB8" s="122" t="str">
        <f>TEXT(Z8,"$###,###")</f>
        <v>$36,531</v>
      </c>
      <c r="AD8" s="123">
        <f t="shared" si="1"/>
        <v>8.9485458612974522E-3</v>
      </c>
      <c r="AF8" s="123">
        <f t="shared" si="0"/>
        <v>0.17521594363750426</v>
      </c>
    </row>
    <row r="9" spans="1:32" x14ac:dyDescent="0.25">
      <c r="A9" s="52" t="s">
        <v>15</v>
      </c>
      <c r="B9" s="53"/>
      <c r="C9" s="54"/>
      <c r="D9" s="55">
        <f>AD104</f>
        <v>70.951171649544037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50.643061289298188</v>
      </c>
      <c r="P9" s="56" t="s">
        <v>89</v>
      </c>
      <c r="S9" s="120" t="s">
        <v>7</v>
      </c>
      <c r="T9" s="121">
        <v>408192014</v>
      </c>
      <c r="U9" s="121">
        <v>433459351</v>
      </c>
      <c r="V9" s="121">
        <v>461648303</v>
      </c>
      <c r="W9" s="121">
        <v>479605718</v>
      </c>
      <c r="X9" s="121">
        <v>502430441</v>
      </c>
      <c r="Y9" s="121">
        <v>532611441</v>
      </c>
      <c r="Z9" s="121">
        <v>578428232</v>
      </c>
      <c r="AB9" s="122" t="str">
        <f>TEXT(Z9/1000000,"$#,###.0")&amp;" mil"</f>
        <v>$578.4 mil</v>
      </c>
      <c r="AD9" s="123">
        <f t="shared" si="1"/>
        <v>8.6022919286106836E-2</v>
      </c>
      <c r="AF9" s="123">
        <f t="shared" si="0"/>
        <v>0.41704935952029665</v>
      </c>
    </row>
    <row r="10" spans="1:32" x14ac:dyDescent="0.25">
      <c r="A10" s="52" t="s">
        <v>18</v>
      </c>
      <c r="B10" s="53"/>
      <c r="C10" s="54"/>
      <c r="D10" s="55">
        <f>AD105</f>
        <v>15.15641232829274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49.356938710701812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84.995236583042228</v>
      </c>
      <c r="P11" s="56" t="s">
        <v>89</v>
      </c>
      <c r="S11" s="120" t="s">
        <v>30</v>
      </c>
      <c r="T11" s="125">
        <v>11884</v>
      </c>
      <c r="U11" s="125">
        <v>12324</v>
      </c>
      <c r="V11" s="125">
        <v>12745</v>
      </c>
      <c r="W11" s="125">
        <v>12776</v>
      </c>
      <c r="X11" s="125">
        <v>12672</v>
      </c>
      <c r="Y11" s="125">
        <v>13354</v>
      </c>
      <c r="Z11" s="125">
        <v>14216</v>
      </c>
    </row>
    <row r="12" spans="1:32" ht="28.5" customHeight="1" x14ac:dyDescent="0.25">
      <c r="A12" s="52" t="s">
        <v>20</v>
      </c>
      <c r="B12" s="54"/>
      <c r="C12" s="54"/>
      <c r="D12" s="55">
        <f>AD108</f>
        <v>19.58328523606141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24.722134010797078</v>
      </c>
      <c r="P12" s="56" t="s">
        <v>89</v>
      </c>
      <c r="S12" s="120" t="s">
        <v>31</v>
      </c>
      <c r="T12" s="125">
        <v>2632</v>
      </c>
      <c r="U12" s="125">
        <v>2681</v>
      </c>
      <c r="V12" s="125">
        <v>2640</v>
      </c>
      <c r="W12" s="125">
        <v>2662</v>
      </c>
      <c r="X12" s="125">
        <v>2764</v>
      </c>
      <c r="Y12" s="125">
        <v>2944</v>
      </c>
      <c r="Z12" s="125">
        <v>3113</v>
      </c>
    </row>
    <row r="13" spans="1:32" ht="15" customHeight="1" x14ac:dyDescent="0.25">
      <c r="A13" s="52" t="s">
        <v>21</v>
      </c>
      <c r="B13" s="54"/>
      <c r="C13" s="54"/>
      <c r="D13" s="55">
        <f>AD109</f>
        <v>17.97876024471892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45.1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17.724806648966869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30.791873484935934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979</v>
      </c>
      <c r="Z15" s="125">
        <v>1105</v>
      </c>
      <c r="AB15" s="129">
        <f t="shared" ref="AB15:AB34" si="2">IF(Z15="np",0,Z15/$Z$34)</f>
        <v>6.3776982569548654E-2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256</v>
      </c>
      <c r="Z16" s="125">
        <v>278</v>
      </c>
      <c r="AB16" s="129">
        <f t="shared" si="2"/>
        <v>1.604524991342491E-2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931</v>
      </c>
      <c r="Z17" s="125">
        <v>1074</v>
      </c>
      <c r="AB17" s="129">
        <f t="shared" si="2"/>
        <v>6.1987764054022856E-2</v>
      </c>
    </row>
    <row r="18" spans="1:28" x14ac:dyDescent="0.25">
      <c r="A18" s="82" t="str">
        <f>$S$1&amp;" ("&amp;$T$2&amp;" to "&amp;$Z$2&amp;")"</f>
        <v>Alexandrina (2011-12 to 2017-18)</v>
      </c>
      <c r="B18" s="82"/>
      <c r="C18" s="82"/>
      <c r="D18" s="82"/>
      <c r="E18" s="82"/>
      <c r="F18" s="82"/>
      <c r="G18" s="82" t="str">
        <f>$S$1&amp;" ("&amp;$T$2&amp;" to "&amp;$Z$2&amp;")"</f>
        <v>Alexandrina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128</v>
      </c>
      <c r="Z18" s="125">
        <v>152</v>
      </c>
      <c r="AB18" s="129">
        <f t="shared" si="2"/>
        <v>8.772942398707146E-3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1113</v>
      </c>
      <c r="Z19" s="125">
        <v>1426</v>
      </c>
      <c r="AB19" s="129">
        <f t="shared" si="2"/>
        <v>8.2304051714186768E-2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346</v>
      </c>
      <c r="Z20" s="125">
        <v>337</v>
      </c>
      <c r="AB20" s="129">
        <f t="shared" si="2"/>
        <v>1.9450536765554659E-2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1370</v>
      </c>
      <c r="Z21" s="125">
        <v>1399</v>
      </c>
      <c r="AB21" s="129">
        <f t="shared" si="2"/>
        <v>8.0745700103890108E-2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1186</v>
      </c>
      <c r="Z22" s="125">
        <v>1284</v>
      </c>
      <c r="AB22" s="129">
        <f t="shared" si="2"/>
        <v>7.4108276578552471E-2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516</v>
      </c>
      <c r="Z23" s="125">
        <v>568</v>
      </c>
      <c r="AB23" s="129">
        <f t="shared" si="2"/>
        <v>3.2783100542537226E-2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82</v>
      </c>
      <c r="Z24" s="125">
        <v>101</v>
      </c>
      <c r="AB24" s="129">
        <f t="shared" si="2"/>
        <v>5.8293893570356692E-3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497</v>
      </c>
      <c r="Z25" s="125">
        <v>561</v>
      </c>
      <c r="AB25" s="129">
        <f t="shared" si="2"/>
        <v>3.2379083458386242E-2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267</v>
      </c>
      <c r="Z26" s="125">
        <v>298</v>
      </c>
      <c r="AB26" s="129">
        <f t="shared" si="2"/>
        <v>1.7199584439570589E-2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649</v>
      </c>
      <c r="Z27" s="125">
        <v>787</v>
      </c>
      <c r="AB27" s="129">
        <f t="shared" si="2"/>
        <v>4.5423063603832393E-2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1009</v>
      </c>
      <c r="Z28" s="125">
        <v>1162</v>
      </c>
      <c r="AB28" s="129">
        <f t="shared" si="2"/>
        <v>6.7066835969063834E-2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801</v>
      </c>
      <c r="Z29" s="125">
        <v>850</v>
      </c>
      <c r="AB29" s="129">
        <f t="shared" si="2"/>
        <v>4.9059217361191274E-2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1197</v>
      </c>
      <c r="Z30" s="125">
        <v>1233</v>
      </c>
      <c r="AB30" s="129">
        <f t="shared" si="2"/>
        <v>7.1164723536880983E-2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1956</v>
      </c>
      <c r="Z31" s="125">
        <v>2121</v>
      </c>
      <c r="AB31" s="129">
        <f t="shared" si="2"/>
        <v>0.12241717649774905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252</v>
      </c>
      <c r="Z32" s="125">
        <v>318</v>
      </c>
      <c r="AB32" s="129">
        <f t="shared" si="2"/>
        <v>1.8353918965716264E-2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560</v>
      </c>
      <c r="Z33" s="125">
        <v>651</v>
      </c>
      <c r="AB33" s="129">
        <f t="shared" si="2"/>
        <v>3.7573588826041789E-2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16298</v>
      </c>
      <c r="Z34" s="132">
        <v>17326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2</v>
      </c>
      <c r="Y44" s="125">
        <v>14</v>
      </c>
      <c r="Z44" s="125">
        <v>11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124</v>
      </c>
      <c r="Y45" s="125">
        <v>140</v>
      </c>
      <c r="Z45" s="125">
        <v>181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402</v>
      </c>
      <c r="Y46" s="125">
        <v>444</v>
      </c>
      <c r="Z46" s="125">
        <v>467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596</v>
      </c>
      <c r="Y47" s="125">
        <v>646</v>
      </c>
      <c r="Z47" s="125">
        <v>630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652</v>
      </c>
      <c r="Y48" s="125">
        <v>707</v>
      </c>
      <c r="Z48" s="125">
        <v>764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Alexandrina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622</v>
      </c>
      <c r="Y49" s="125">
        <v>633</v>
      </c>
      <c r="Z49" s="125">
        <v>727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644</v>
      </c>
      <c r="Y50" s="125">
        <v>697</v>
      </c>
      <c r="Z50" s="125">
        <v>716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789</v>
      </c>
      <c r="Y51" s="125">
        <v>731</v>
      </c>
      <c r="Z51" s="125">
        <v>759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833</v>
      </c>
      <c r="Y52" s="125">
        <v>909</v>
      </c>
      <c r="Z52" s="125">
        <v>899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838</v>
      </c>
      <c r="Y53" s="125">
        <v>873</v>
      </c>
      <c r="Z53" s="125">
        <v>857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818</v>
      </c>
      <c r="Y54" s="125">
        <v>856</v>
      </c>
      <c r="Z54" s="125">
        <v>956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649</v>
      </c>
      <c r="Y55" s="125">
        <v>728</v>
      </c>
      <c r="Z55" s="125">
        <v>775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392</v>
      </c>
      <c r="Y56" s="125">
        <v>422</v>
      </c>
      <c r="Z56" s="125">
        <v>447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166</v>
      </c>
      <c r="Y57" s="125">
        <v>204</v>
      </c>
      <c r="Z57" s="125">
        <v>214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70</v>
      </c>
      <c r="Y58" s="125">
        <v>87</v>
      </c>
      <c r="Z58" s="125">
        <v>110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44</v>
      </c>
      <c r="Y59" s="125">
        <v>45</v>
      </c>
      <c r="Z59" s="125">
        <v>47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17</v>
      </c>
      <c r="Y60" s="125">
        <v>15</v>
      </c>
      <c r="Z60" s="125">
        <v>26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7665</v>
      </c>
      <c r="Y61" s="125">
        <v>8151</v>
      </c>
      <c r="Z61" s="125">
        <v>8655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6</v>
      </c>
      <c r="Y63" s="125">
        <v>10</v>
      </c>
      <c r="Z63" s="125">
        <v>8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Alexandrina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188</v>
      </c>
      <c r="Y64" s="125">
        <v>193</v>
      </c>
      <c r="Z64" s="125">
        <v>198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464</v>
      </c>
      <c r="Y65" s="125">
        <v>499</v>
      </c>
      <c r="Z65" s="125">
        <v>546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629</v>
      </c>
      <c r="Y66" s="125">
        <v>578</v>
      </c>
      <c r="Z66" s="125">
        <v>634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596</v>
      </c>
      <c r="Y67" s="125">
        <v>611</v>
      </c>
      <c r="Z67" s="125">
        <v>678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558</v>
      </c>
      <c r="Y68" s="125">
        <v>604</v>
      </c>
      <c r="Z68" s="125">
        <v>653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582</v>
      </c>
      <c r="Y69" s="125">
        <v>624</v>
      </c>
      <c r="Z69" s="125">
        <v>667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792</v>
      </c>
      <c r="Y70" s="125">
        <v>816</v>
      </c>
      <c r="Z70" s="125">
        <v>751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877</v>
      </c>
      <c r="Y71" s="125">
        <v>949</v>
      </c>
      <c r="Z71" s="125">
        <v>1037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910</v>
      </c>
      <c r="Y72" s="125">
        <v>885</v>
      </c>
      <c r="Z72" s="125">
        <v>927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934</v>
      </c>
      <c r="Y73" s="125">
        <v>1012</v>
      </c>
      <c r="Z73" s="125">
        <v>1088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646</v>
      </c>
      <c r="Y74" s="125">
        <v>733</v>
      </c>
      <c r="Z74" s="125">
        <v>792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324</v>
      </c>
      <c r="Y75" s="125">
        <v>353</v>
      </c>
      <c r="Z75" s="125">
        <v>390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128</v>
      </c>
      <c r="Y76" s="125">
        <v>126</v>
      </c>
      <c r="Z76" s="125">
        <v>128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61</v>
      </c>
      <c r="Y77" s="125">
        <v>87</v>
      </c>
      <c r="Z77" s="125">
        <v>98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39</v>
      </c>
      <c r="Y78" s="125">
        <v>30</v>
      </c>
      <c r="Z78" s="125">
        <v>42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31</v>
      </c>
      <c r="Y79" s="125">
        <v>37</v>
      </c>
      <c r="Z79" s="125">
        <v>33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7769</v>
      </c>
      <c r="Y80" s="125">
        <v>8147</v>
      </c>
      <c r="Z80" s="125">
        <v>8670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Alexandrina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524</v>
      </c>
      <c r="Y83" s="125">
        <v>570</v>
      </c>
      <c r="Z83" s="125">
        <v>585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503</v>
      </c>
      <c r="Y84" s="125">
        <v>538</v>
      </c>
      <c r="Z84" s="125">
        <v>545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17,326</v>
      </c>
      <c r="D85" s="96">
        <f t="shared" ref="D85:D90" si="4">AD4</f>
        <v>6.3075223953859449E-2</v>
      </c>
      <c r="E85" s="97">
        <f t="shared" ref="E85:E90" si="5">AD4</f>
        <v>6.3075223953859449E-2</v>
      </c>
      <c r="F85" s="96">
        <f t="shared" ref="F85:F90" si="6">AF4</f>
        <v>0.1934150709464113</v>
      </c>
      <c r="G85" s="97">
        <f t="shared" ref="G85:G90" si="7">AF4</f>
        <v>0.1934150709464113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961</v>
      </c>
      <c r="Y85" s="125">
        <v>972</v>
      </c>
      <c r="Z85" s="125">
        <v>1057</v>
      </c>
    </row>
    <row r="86" spans="1:32" ht="15" customHeight="1" x14ac:dyDescent="0.25">
      <c r="A86" s="98" t="s">
        <v>4</v>
      </c>
      <c r="B86" s="95"/>
      <c r="C86" s="109" t="str">
        <f t="shared" si="3"/>
        <v>8,653</v>
      </c>
      <c r="D86" s="96">
        <f t="shared" si="4"/>
        <v>6.1587535271745875E-2</v>
      </c>
      <c r="E86" s="97">
        <f t="shared" si="5"/>
        <v>6.1587535271745875E-2</v>
      </c>
      <c r="F86" s="96">
        <f t="shared" si="6"/>
        <v>0.17920414281820651</v>
      </c>
      <c r="G86" s="97">
        <f t="shared" si="7"/>
        <v>0.17920414281820651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276</v>
      </c>
      <c r="Y86" s="125">
        <v>296</v>
      </c>
      <c r="Z86" s="125">
        <v>343</v>
      </c>
    </row>
    <row r="87" spans="1:32" ht="15" customHeight="1" x14ac:dyDescent="0.25">
      <c r="A87" s="98" t="s">
        <v>5</v>
      </c>
      <c r="B87" s="95"/>
      <c r="C87" s="109" t="str">
        <f t="shared" si="3"/>
        <v>8,675</v>
      </c>
      <c r="D87" s="96">
        <f t="shared" si="4"/>
        <v>6.4809132195900343E-2</v>
      </c>
      <c r="E87" s="97">
        <f t="shared" si="5"/>
        <v>6.4809132195900343E-2</v>
      </c>
      <c r="F87" s="96">
        <f t="shared" si="6"/>
        <v>0.208385569020755</v>
      </c>
      <c r="G87" s="97">
        <f t="shared" si="7"/>
        <v>0.208385569020755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185</v>
      </c>
      <c r="Y87" s="125">
        <v>200</v>
      </c>
      <c r="Z87" s="125">
        <v>212</v>
      </c>
    </row>
    <row r="88" spans="1:32" ht="15" customHeight="1" x14ac:dyDescent="0.25">
      <c r="A88" s="95" t="s">
        <v>6</v>
      </c>
      <c r="B88" s="95"/>
      <c r="C88" s="109" t="str">
        <f t="shared" si="3"/>
        <v>12,596</v>
      </c>
      <c r="D88" s="96">
        <f t="shared" si="4"/>
        <v>5.7776284850520554E-2</v>
      </c>
      <c r="E88" s="97">
        <f t="shared" si="5"/>
        <v>5.7776284850520554E-2</v>
      </c>
      <c r="F88" s="96">
        <f t="shared" si="6"/>
        <v>0.18807772118468224</v>
      </c>
      <c r="G88" s="97">
        <f t="shared" si="7"/>
        <v>0.18807772118468224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290</v>
      </c>
      <c r="Y88" s="125">
        <v>288</v>
      </c>
      <c r="Z88" s="125">
        <v>299</v>
      </c>
    </row>
    <row r="89" spans="1:32" ht="15" customHeight="1" x14ac:dyDescent="0.25">
      <c r="A89" s="95" t="s">
        <v>104</v>
      </c>
      <c r="B89" s="95"/>
      <c r="C89" s="146" t="str">
        <f t="shared" si="3"/>
        <v>$36,531</v>
      </c>
      <c r="D89" s="96">
        <f t="shared" si="4"/>
        <v>8.9485458612974522E-3</v>
      </c>
      <c r="E89" s="97">
        <f t="shared" si="5"/>
        <v>8.9485458612974522E-3</v>
      </c>
      <c r="F89" s="96">
        <f t="shared" si="6"/>
        <v>0.17521594363750426</v>
      </c>
      <c r="G89" s="97">
        <f t="shared" si="7"/>
        <v>0.17521594363750426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564</v>
      </c>
      <c r="Y89" s="125">
        <v>579</v>
      </c>
      <c r="Z89" s="125">
        <v>627</v>
      </c>
    </row>
    <row r="90" spans="1:32" ht="15" customHeight="1" x14ac:dyDescent="0.25">
      <c r="A90" s="95" t="s">
        <v>7</v>
      </c>
      <c r="B90" s="95"/>
      <c r="C90" s="109" t="str">
        <f t="shared" si="3"/>
        <v>$578.4 mil</v>
      </c>
      <c r="D90" s="96">
        <f t="shared" si="4"/>
        <v>8.6022919286106836E-2</v>
      </c>
      <c r="E90" s="97">
        <f t="shared" si="5"/>
        <v>8.6022919286106836E-2</v>
      </c>
      <c r="F90" s="96">
        <f t="shared" si="6"/>
        <v>0.41704935952029665</v>
      </c>
      <c r="G90" s="97">
        <f t="shared" si="7"/>
        <v>0.41704935952029665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798</v>
      </c>
      <c r="Y90" s="125">
        <v>833</v>
      </c>
      <c r="Z90" s="125">
        <v>924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5790</v>
      </c>
      <c r="Y91" s="125">
        <v>6021</v>
      </c>
      <c r="Z91" s="125">
        <v>6381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321</v>
      </c>
      <c r="Y93" s="125">
        <v>349</v>
      </c>
      <c r="Z93" s="125">
        <v>364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963</v>
      </c>
      <c r="Y94" s="125">
        <v>1024</v>
      </c>
      <c r="Z94" s="125">
        <v>1046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209</v>
      </c>
      <c r="Y95" s="125">
        <v>230</v>
      </c>
      <c r="Z95" s="125">
        <v>251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944</v>
      </c>
      <c r="Y96" s="125">
        <v>1031</v>
      </c>
      <c r="Z96" s="125">
        <v>1124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842</v>
      </c>
      <c r="Y97" s="125">
        <v>950</v>
      </c>
      <c r="Z97" s="125">
        <v>968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585</v>
      </c>
      <c r="Y98" s="125">
        <v>597</v>
      </c>
      <c r="Z98" s="125">
        <v>624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39</v>
      </c>
      <c r="Y99" s="125">
        <v>48</v>
      </c>
      <c r="Z99" s="125">
        <v>55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395</v>
      </c>
      <c r="Y100" s="125">
        <v>434</v>
      </c>
      <c r="Z100" s="125">
        <v>473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5632</v>
      </c>
      <c r="Y101" s="125">
        <v>5887</v>
      </c>
      <c r="Z101" s="125">
        <v>6217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10686</v>
      </c>
      <c r="Y104" s="125">
        <v>11631</v>
      </c>
      <c r="Z104" s="125">
        <v>12293</v>
      </c>
      <c r="AB104" s="122" t="str">
        <f>TEXT(Z104,"###,###")</f>
        <v>12,293</v>
      </c>
      <c r="AD104" s="143">
        <f>Z104/($Z$4)*100</f>
        <v>70.951171649544037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2340</v>
      </c>
      <c r="Y105" s="125">
        <v>2522</v>
      </c>
      <c r="Z105" s="125">
        <v>2626</v>
      </c>
      <c r="AB105" s="122" t="str">
        <f>TEXT(Z105,"###,###")</f>
        <v>2,626</v>
      </c>
      <c r="AD105" s="143">
        <f>Z105/($Z$4)*100</f>
        <v>15.15641232829274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13026</v>
      </c>
      <c r="Y106" s="132">
        <v>14153</v>
      </c>
      <c r="Z106" s="132">
        <v>14919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2447</v>
      </c>
      <c r="Y108" s="125">
        <v>2955</v>
      </c>
      <c r="Z108" s="125">
        <v>3393</v>
      </c>
      <c r="AB108" s="122" t="str">
        <f>TEXT(Z108,"###,###")</f>
        <v>3,393</v>
      </c>
      <c r="AD108" s="143">
        <f>Z108/($Z$4)*100</f>
        <v>19.58328523606141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2744</v>
      </c>
      <c r="Y109" s="125">
        <v>3001</v>
      </c>
      <c r="Z109" s="125">
        <v>3115</v>
      </c>
      <c r="AB109" s="122" t="str">
        <f>TEXT(Z109,"###,###")</f>
        <v>3,115</v>
      </c>
      <c r="AD109" s="143">
        <f>Z109/($Z$4)*100</f>
        <v>17.97876024471892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2916</v>
      </c>
      <c r="Y110" s="125">
        <v>2952</v>
      </c>
      <c r="Z110" s="125">
        <v>3071</v>
      </c>
      <c r="AB110" s="122" t="str">
        <f>TEXT(Z110,"###,###")</f>
        <v>3,071</v>
      </c>
      <c r="AD110" s="143">
        <f>Z110/($Z$4)*100</f>
        <v>17.724806648966869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4922</v>
      </c>
      <c r="Y111" s="125">
        <v>5245</v>
      </c>
      <c r="Z111" s="125">
        <v>5335</v>
      </c>
      <c r="AB111" s="122" t="str">
        <f>TEXT(Z111,"###,###")</f>
        <v>5,335</v>
      </c>
      <c r="AD111" s="143">
        <f>Z111/($Z$4)*100</f>
        <v>30.791873484935934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15434</v>
      </c>
      <c r="Y112" s="125">
        <v>16298</v>
      </c>
      <c r="Z112" s="125">
        <v>17326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42.84</v>
      </c>
      <c r="U118" s="144">
        <v>44.27</v>
      </c>
      <c r="V118" s="144">
        <v>47.54</v>
      </c>
      <c r="W118" s="144">
        <v>46.75</v>
      </c>
      <c r="X118" s="144">
        <v>43.81</v>
      </c>
      <c r="Y118" s="144">
        <v>45.03</v>
      </c>
      <c r="Z118" s="144">
        <v>45.14</v>
      </c>
      <c r="AB118" s="122" t="str">
        <f>TEXT(Z118,"##.0")</f>
        <v>45.1</v>
      </c>
    </row>
    <row r="120" spans="19:32" x14ac:dyDescent="0.25">
      <c r="S120" s="115" t="s">
        <v>106</v>
      </c>
      <c r="T120" s="125">
        <v>7966</v>
      </c>
      <c r="U120" s="125">
        <v>8082</v>
      </c>
      <c r="V120" s="125">
        <v>8435</v>
      </c>
      <c r="W120" s="125">
        <v>8538</v>
      </c>
      <c r="X120" s="125">
        <v>8655</v>
      </c>
      <c r="Y120" s="125">
        <v>8964</v>
      </c>
      <c r="Z120" s="125">
        <v>9486</v>
      </c>
      <c r="AB120" s="122" t="str">
        <f>TEXT(Z120,"###,###")</f>
        <v>9,486</v>
      </c>
    </row>
    <row r="121" spans="19:32" x14ac:dyDescent="0.25">
      <c r="S121" s="115" t="s">
        <v>107</v>
      </c>
      <c r="T121" s="125">
        <v>1591</v>
      </c>
      <c r="U121" s="125">
        <v>1573</v>
      </c>
      <c r="V121" s="125">
        <v>1556</v>
      </c>
      <c r="W121" s="125">
        <v>1609</v>
      </c>
      <c r="X121" s="125">
        <v>1639</v>
      </c>
      <c r="Y121" s="125">
        <v>1725</v>
      </c>
      <c r="Z121" s="125">
        <v>1894</v>
      </c>
      <c r="AB121" s="122" t="str">
        <f>TEXT(Z121,"###,###")</f>
        <v>1,894</v>
      </c>
    </row>
    <row r="122" spans="19:32" x14ac:dyDescent="0.25">
      <c r="S122" s="115" t="s">
        <v>108</v>
      </c>
      <c r="T122" s="125">
        <v>1042</v>
      </c>
      <c r="U122" s="125">
        <v>1109</v>
      </c>
      <c r="V122" s="125">
        <v>1086</v>
      </c>
      <c r="W122" s="125">
        <v>1052</v>
      </c>
      <c r="X122" s="125">
        <v>1125</v>
      </c>
      <c r="Y122" s="125">
        <v>1219</v>
      </c>
      <c r="Z122" s="125">
        <v>1220</v>
      </c>
      <c r="AB122" s="122" t="str">
        <f>TEXT(Z122,"###,###")</f>
        <v>1,220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9008</v>
      </c>
      <c r="U124" s="125">
        <v>9191</v>
      </c>
      <c r="V124" s="125">
        <v>9521</v>
      </c>
      <c r="W124" s="125">
        <v>9590</v>
      </c>
      <c r="X124" s="125">
        <v>9780</v>
      </c>
      <c r="Y124" s="125">
        <v>10183</v>
      </c>
      <c r="Z124" s="125">
        <v>10706</v>
      </c>
      <c r="AB124" s="122" t="str">
        <f>TEXT(Z124,"###,###")</f>
        <v>10,706</v>
      </c>
      <c r="AD124" s="139">
        <f>Z124/$Z$7*100</f>
        <v>84.995236583042228</v>
      </c>
    </row>
    <row r="125" spans="19:32" x14ac:dyDescent="0.25">
      <c r="S125" s="115" t="s">
        <v>110</v>
      </c>
      <c r="T125" s="125">
        <v>2633</v>
      </c>
      <c r="U125" s="125">
        <v>2682</v>
      </c>
      <c r="V125" s="125">
        <v>2642</v>
      </c>
      <c r="W125" s="125">
        <v>2661</v>
      </c>
      <c r="X125" s="125">
        <v>2764</v>
      </c>
      <c r="Y125" s="125">
        <v>2944</v>
      </c>
      <c r="Z125" s="125">
        <v>3114</v>
      </c>
      <c r="AB125" s="122" t="str">
        <f>TEXT(Z125,"###,###")</f>
        <v>3,114</v>
      </c>
      <c r="AD125" s="139">
        <f>Z125/$Z$7*100</f>
        <v>24.722134010797078</v>
      </c>
    </row>
    <row r="127" spans="19:32" x14ac:dyDescent="0.25">
      <c r="S127" s="115" t="s">
        <v>111</v>
      </c>
      <c r="T127" s="125">
        <v>5461</v>
      </c>
      <c r="U127" s="125">
        <v>5521</v>
      </c>
      <c r="V127" s="125">
        <v>5688</v>
      </c>
      <c r="W127" s="125">
        <v>5707</v>
      </c>
      <c r="X127" s="125">
        <v>5789</v>
      </c>
      <c r="Y127" s="125">
        <v>6021</v>
      </c>
      <c r="Z127" s="125">
        <v>6379</v>
      </c>
      <c r="AB127" s="122" t="str">
        <f>TEXT(Z127,"###,###")</f>
        <v>6,379</v>
      </c>
      <c r="AD127" s="139">
        <f>Z127/$Z$7*100</f>
        <v>50.643061289298188</v>
      </c>
    </row>
    <row r="128" spans="19:32" x14ac:dyDescent="0.25">
      <c r="S128" s="115" t="s">
        <v>112</v>
      </c>
      <c r="T128" s="125">
        <v>5138</v>
      </c>
      <c r="U128" s="125">
        <v>5241</v>
      </c>
      <c r="V128" s="125">
        <v>5390</v>
      </c>
      <c r="W128" s="125">
        <v>5491</v>
      </c>
      <c r="X128" s="125">
        <v>5632</v>
      </c>
      <c r="Y128" s="125">
        <v>5887</v>
      </c>
      <c r="Z128" s="125">
        <v>6217</v>
      </c>
      <c r="AB128" s="122" t="str">
        <f>TEXT(Z128,"###,###")</f>
        <v>6,217</v>
      </c>
      <c r="AD128" s="139">
        <f>Z128/$Z$7*100</f>
        <v>49.356938710701812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75" id="{AB26E2E1-E32F-415C-A2EE-9088440FAEB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678" id="{BDA5153F-589C-4E11-A17B-3EF2D160E29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681" id="{43C74D29-2B30-402A-B8F7-DA3254FE216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684" id="{5DCD2AE9-7164-417F-BC1C-726FD3A7C8D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D89C0B-2071-4EA9-8363-25305AB43ADB}">
  <sheetPr codeName="Sheet113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Port Pirie City and Dists</v>
      </c>
      <c r="T1" s="113"/>
      <c r="U1" s="113"/>
      <c r="V1" s="113"/>
      <c r="W1" s="113"/>
      <c r="X1" s="113"/>
      <c r="Y1" s="114" t="str">
        <f>Y3</f>
        <v>10.49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167</v>
      </c>
      <c r="Y3" s="118" t="s">
        <v>248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10.49 Port Pirie City and Dists,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9633</v>
      </c>
      <c r="U4" s="121">
        <v>9691</v>
      </c>
      <c r="V4" s="121">
        <v>9728</v>
      </c>
      <c r="W4" s="121">
        <v>9730</v>
      </c>
      <c r="X4" s="121">
        <v>9493</v>
      </c>
      <c r="Y4" s="121">
        <v>9978</v>
      </c>
      <c r="Z4" s="121">
        <v>10804</v>
      </c>
      <c r="AB4" s="122" t="str">
        <f>TEXT(Z4,"###,###")</f>
        <v>10,804</v>
      </c>
      <c r="AD4" s="123">
        <f>Z4/Y4-1</f>
        <v>8.2782120665463976E-2</v>
      </c>
      <c r="AF4" s="123">
        <f t="shared" ref="AF4:AF9" si="0">Z4/T4-1</f>
        <v>0.12156129969895146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5129</v>
      </c>
      <c r="U5" s="121">
        <v>5157</v>
      </c>
      <c r="V5" s="121">
        <v>5162</v>
      </c>
      <c r="W5" s="121">
        <v>5098</v>
      </c>
      <c r="X5" s="121">
        <v>4965</v>
      </c>
      <c r="Y5" s="121">
        <v>5185</v>
      </c>
      <c r="Z5" s="121">
        <v>5675</v>
      </c>
      <c r="AB5" s="122" t="str">
        <f>TEXT(Z5,"###,###")</f>
        <v>5,675</v>
      </c>
      <c r="AD5" s="123">
        <f t="shared" ref="AD5:AD9" si="1">Z5/Y5-1</f>
        <v>9.4503375120539967E-2</v>
      </c>
      <c r="AF5" s="123">
        <f t="shared" si="0"/>
        <v>0.10645349970754525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4506</v>
      </c>
      <c r="U6" s="121">
        <v>4535</v>
      </c>
      <c r="V6" s="121">
        <v>4563</v>
      </c>
      <c r="W6" s="121">
        <v>4634</v>
      </c>
      <c r="X6" s="121">
        <v>4528</v>
      </c>
      <c r="Y6" s="121">
        <v>4793</v>
      </c>
      <c r="Z6" s="121">
        <v>5127</v>
      </c>
      <c r="AB6" s="122" t="str">
        <f>TEXT(Z6,"###,###")</f>
        <v>5,127</v>
      </c>
      <c r="AD6" s="123">
        <f t="shared" si="1"/>
        <v>6.9684957229292799E-2</v>
      </c>
      <c r="AF6" s="123">
        <f t="shared" si="0"/>
        <v>0.13781624500665779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7357</v>
      </c>
      <c r="U7" s="121">
        <v>7351</v>
      </c>
      <c r="V7" s="121">
        <v>7387</v>
      </c>
      <c r="W7" s="121">
        <v>7354</v>
      </c>
      <c r="X7" s="121">
        <v>7311</v>
      </c>
      <c r="Y7" s="121">
        <v>7549</v>
      </c>
      <c r="Z7" s="121">
        <v>7979</v>
      </c>
      <c r="AB7" s="122" t="str">
        <f>TEXT(Z7,"###,###")</f>
        <v>7,979</v>
      </c>
      <c r="AD7" s="123">
        <f t="shared" si="1"/>
        <v>5.6961186912173778E-2</v>
      </c>
      <c r="AF7" s="123">
        <f t="shared" si="0"/>
        <v>8.4545330977300548E-2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10,804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7,979</v>
      </c>
      <c r="P8" s="48"/>
      <c r="S8" s="120" t="s">
        <v>88</v>
      </c>
      <c r="T8" s="121">
        <v>34858</v>
      </c>
      <c r="U8" s="121">
        <v>35395.910000000003</v>
      </c>
      <c r="V8" s="121">
        <v>34403</v>
      </c>
      <c r="W8" s="121">
        <v>36480.89</v>
      </c>
      <c r="X8" s="121">
        <v>38688</v>
      </c>
      <c r="Y8" s="121">
        <v>38856.5</v>
      </c>
      <c r="Z8" s="121">
        <v>39701</v>
      </c>
      <c r="AB8" s="122" t="str">
        <f>TEXT(Z8,"$###,###")</f>
        <v>$39,701</v>
      </c>
      <c r="AD8" s="123">
        <f t="shared" si="1"/>
        <v>2.1733815449152649E-2</v>
      </c>
      <c r="AF8" s="123">
        <f t="shared" si="0"/>
        <v>0.1389351081530783</v>
      </c>
    </row>
    <row r="9" spans="1:32" x14ac:dyDescent="0.25">
      <c r="A9" s="52" t="s">
        <v>15</v>
      </c>
      <c r="B9" s="53"/>
      <c r="C9" s="54"/>
      <c r="D9" s="55">
        <f>AD104</f>
        <v>74.259533506108838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51.998997368091239</v>
      </c>
      <c r="P9" s="56" t="s">
        <v>89</v>
      </c>
      <c r="S9" s="120" t="s">
        <v>7</v>
      </c>
      <c r="T9" s="121">
        <v>327361472</v>
      </c>
      <c r="U9" s="121">
        <v>338385593</v>
      </c>
      <c r="V9" s="121">
        <v>348582774</v>
      </c>
      <c r="W9" s="121">
        <v>362102768</v>
      </c>
      <c r="X9" s="121">
        <v>359241574</v>
      </c>
      <c r="Y9" s="121">
        <v>385976927</v>
      </c>
      <c r="Z9" s="121">
        <v>412112084</v>
      </c>
      <c r="AB9" s="122" t="str">
        <f>TEXT(Z9/1000000,"$#,###.0")&amp;" mil"</f>
        <v>$412.1 mil</v>
      </c>
      <c r="AD9" s="123">
        <f t="shared" si="1"/>
        <v>6.7711708062798248E-2</v>
      </c>
      <c r="AF9" s="123">
        <f t="shared" si="0"/>
        <v>0.2588900015698854</v>
      </c>
    </row>
    <row r="10" spans="1:32" x14ac:dyDescent="0.25">
      <c r="A10" s="52" t="s">
        <v>18</v>
      </c>
      <c r="B10" s="53"/>
      <c r="C10" s="54"/>
      <c r="D10" s="55">
        <f>AD105</f>
        <v>17.336171788226583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47.988469733049257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93.182103020428627</v>
      </c>
      <c r="P11" s="56" t="s">
        <v>89</v>
      </c>
      <c r="S11" s="120" t="s">
        <v>30</v>
      </c>
      <c r="T11" s="125">
        <v>8732</v>
      </c>
      <c r="U11" s="125">
        <v>8819</v>
      </c>
      <c r="V11" s="125">
        <v>8904</v>
      </c>
      <c r="W11" s="125">
        <v>8912</v>
      </c>
      <c r="X11" s="125">
        <v>8650</v>
      </c>
      <c r="Y11" s="125">
        <v>9087</v>
      </c>
      <c r="Z11" s="125">
        <v>9830</v>
      </c>
    </row>
    <row r="12" spans="1:32" ht="28.5" customHeight="1" x14ac:dyDescent="0.25">
      <c r="A12" s="52" t="s">
        <v>20</v>
      </c>
      <c r="B12" s="54"/>
      <c r="C12" s="54"/>
      <c r="D12" s="55">
        <f>AD108</f>
        <v>12.125138837467604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12.207043489159041</v>
      </c>
      <c r="P12" s="56" t="s">
        <v>89</v>
      </c>
      <c r="S12" s="120" t="s">
        <v>31</v>
      </c>
      <c r="T12" s="125">
        <v>905</v>
      </c>
      <c r="U12" s="125">
        <v>870</v>
      </c>
      <c r="V12" s="125">
        <v>828</v>
      </c>
      <c r="W12" s="125">
        <v>822</v>
      </c>
      <c r="X12" s="125">
        <v>841</v>
      </c>
      <c r="Y12" s="125">
        <v>891</v>
      </c>
      <c r="Z12" s="125">
        <v>974</v>
      </c>
    </row>
    <row r="13" spans="1:32" ht="15" customHeight="1" x14ac:dyDescent="0.25">
      <c r="A13" s="52" t="s">
        <v>21</v>
      </c>
      <c r="B13" s="54"/>
      <c r="C13" s="54"/>
      <c r="D13" s="55">
        <f>AD109</f>
        <v>13.374676045908924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41.7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19.372454646427247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46.714179933358011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281</v>
      </c>
      <c r="Z15" s="125">
        <v>355</v>
      </c>
      <c r="AB15" s="129">
        <f t="shared" ref="AB15:AB34" si="2">IF(Z15="np",0,Z15/$Z$34)</f>
        <v>3.2858200666419847E-2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146</v>
      </c>
      <c r="Z16" s="125">
        <v>159</v>
      </c>
      <c r="AB16" s="129">
        <f t="shared" si="2"/>
        <v>1.4716771566086634E-2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944</v>
      </c>
      <c r="Z17" s="125">
        <v>1058</v>
      </c>
      <c r="AB17" s="129">
        <f t="shared" si="2"/>
        <v>9.7926693817104782E-2</v>
      </c>
    </row>
    <row r="18" spans="1:28" x14ac:dyDescent="0.25">
      <c r="A18" s="82" t="str">
        <f>$S$1&amp;" ("&amp;$T$2&amp;" to "&amp;$Z$2&amp;")"</f>
        <v>Port Pirie City and Dists (2011-12 to 2017-18)</v>
      </c>
      <c r="B18" s="82"/>
      <c r="C18" s="82"/>
      <c r="D18" s="82"/>
      <c r="E18" s="82"/>
      <c r="F18" s="82"/>
      <c r="G18" s="82" t="str">
        <f>$S$1&amp;" ("&amp;$T$2&amp;" to "&amp;$Z$2&amp;")"</f>
        <v>Port Pirie City and Dists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133</v>
      </c>
      <c r="Z18" s="125">
        <v>123</v>
      </c>
      <c r="AB18" s="129">
        <f t="shared" si="2"/>
        <v>1.1384672343576454E-2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711</v>
      </c>
      <c r="Z19" s="125">
        <v>862</v>
      </c>
      <c r="AB19" s="129">
        <f t="shared" si="2"/>
        <v>7.9785264716771567E-2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183</v>
      </c>
      <c r="Z20" s="125">
        <v>151</v>
      </c>
      <c r="AB20" s="129">
        <f t="shared" si="2"/>
        <v>1.3976305072195484E-2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1076</v>
      </c>
      <c r="Z21" s="125">
        <v>1140</v>
      </c>
      <c r="AB21" s="129">
        <f t="shared" si="2"/>
        <v>0.10551647537948908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701</v>
      </c>
      <c r="Z22" s="125">
        <v>846</v>
      </c>
      <c r="AB22" s="129">
        <f t="shared" si="2"/>
        <v>7.8304331728989263E-2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509</v>
      </c>
      <c r="Z23" s="125">
        <v>548</v>
      </c>
      <c r="AB23" s="129">
        <f t="shared" si="2"/>
        <v>5.0721954831543875E-2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54</v>
      </c>
      <c r="Z24" s="125">
        <v>61</v>
      </c>
      <c r="AB24" s="129">
        <f t="shared" si="2"/>
        <v>5.6460570159200295E-3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242</v>
      </c>
      <c r="Z25" s="125">
        <v>252</v>
      </c>
      <c r="AB25" s="129">
        <f t="shared" si="2"/>
        <v>2.332469455757127E-2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89</v>
      </c>
      <c r="Z26" s="125">
        <v>92</v>
      </c>
      <c r="AB26" s="129">
        <f t="shared" si="2"/>
        <v>8.5153646797482413E-3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264</v>
      </c>
      <c r="Z27" s="125">
        <v>265</v>
      </c>
      <c r="AB27" s="129">
        <f t="shared" si="2"/>
        <v>2.4527952610144392E-2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724</v>
      </c>
      <c r="Z28" s="125">
        <v>852</v>
      </c>
      <c r="AB28" s="129">
        <f t="shared" si="2"/>
        <v>7.8859681599407622E-2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527</v>
      </c>
      <c r="Z29" s="125">
        <v>540</v>
      </c>
      <c r="AB29" s="129">
        <f t="shared" si="2"/>
        <v>4.9981488337652723E-2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806</v>
      </c>
      <c r="Z30" s="125">
        <v>843</v>
      </c>
      <c r="AB30" s="129">
        <f t="shared" si="2"/>
        <v>7.8026656793780083E-2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1316</v>
      </c>
      <c r="Z31" s="125">
        <v>1422</v>
      </c>
      <c r="AB31" s="129">
        <f t="shared" si="2"/>
        <v>0.13161791928915217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83</v>
      </c>
      <c r="Z32" s="125">
        <v>99</v>
      </c>
      <c r="AB32" s="129">
        <f t="shared" si="2"/>
        <v>9.1632728619029987E-3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448</v>
      </c>
      <c r="Z33" s="125">
        <v>502</v>
      </c>
      <c r="AB33" s="129">
        <f t="shared" si="2"/>
        <v>4.6464272491669754E-2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9978</v>
      </c>
      <c r="Z34" s="132">
        <v>10804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8</v>
      </c>
      <c r="Z44" s="125">
        <v>11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116</v>
      </c>
      <c r="Y45" s="125">
        <v>127</v>
      </c>
      <c r="Z45" s="125">
        <v>160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381</v>
      </c>
      <c r="Y46" s="125">
        <v>396</v>
      </c>
      <c r="Z46" s="125">
        <v>401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442</v>
      </c>
      <c r="Y47" s="125">
        <v>549</v>
      </c>
      <c r="Z47" s="125">
        <v>615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543</v>
      </c>
      <c r="Y48" s="125">
        <v>545</v>
      </c>
      <c r="Z48" s="125">
        <v>576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Port Pirie City and Dists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429</v>
      </c>
      <c r="Y49" s="125">
        <v>467</v>
      </c>
      <c r="Z49" s="125">
        <v>490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406</v>
      </c>
      <c r="Y50" s="125">
        <v>413</v>
      </c>
      <c r="Z50" s="125">
        <v>477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488</v>
      </c>
      <c r="Y51" s="125">
        <v>470</v>
      </c>
      <c r="Z51" s="125">
        <v>505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529</v>
      </c>
      <c r="Y52" s="125">
        <v>548</v>
      </c>
      <c r="Z52" s="125">
        <v>549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537</v>
      </c>
      <c r="Y53" s="125">
        <v>530</v>
      </c>
      <c r="Z53" s="125">
        <v>566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484</v>
      </c>
      <c r="Y54" s="125">
        <v>507</v>
      </c>
      <c r="Z54" s="125">
        <v>532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350</v>
      </c>
      <c r="Y55" s="125">
        <v>353</v>
      </c>
      <c r="Z55" s="125">
        <v>425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181</v>
      </c>
      <c r="Y56" s="125">
        <v>178</v>
      </c>
      <c r="Z56" s="125">
        <v>193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30</v>
      </c>
      <c r="Y57" s="125">
        <v>48</v>
      </c>
      <c r="Z57" s="125">
        <v>60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22</v>
      </c>
      <c r="Y58" s="125">
        <v>21</v>
      </c>
      <c r="Z58" s="125">
        <v>21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11</v>
      </c>
      <c r="Y59" s="125">
        <v>13</v>
      </c>
      <c r="Z59" s="125">
        <v>14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23</v>
      </c>
      <c r="Y60" s="125">
        <v>14</v>
      </c>
      <c r="Z60" s="125">
        <v>19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4966</v>
      </c>
      <c r="Y61" s="125">
        <v>5185</v>
      </c>
      <c r="Z61" s="125">
        <v>5675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7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Port Pirie City and Dists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166</v>
      </c>
      <c r="Y64" s="125">
        <v>157</v>
      </c>
      <c r="Z64" s="125">
        <v>193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299</v>
      </c>
      <c r="Y65" s="125">
        <v>330</v>
      </c>
      <c r="Z65" s="125">
        <v>392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393</v>
      </c>
      <c r="Y66" s="125">
        <v>458</v>
      </c>
      <c r="Z66" s="125">
        <v>503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444</v>
      </c>
      <c r="Y67" s="125">
        <v>484</v>
      </c>
      <c r="Z67" s="125">
        <v>499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378</v>
      </c>
      <c r="Y68" s="125">
        <v>395</v>
      </c>
      <c r="Z68" s="125">
        <v>426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399</v>
      </c>
      <c r="Y69" s="125">
        <v>404</v>
      </c>
      <c r="Z69" s="125">
        <v>421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471</v>
      </c>
      <c r="Y70" s="125">
        <v>481</v>
      </c>
      <c r="Z70" s="125">
        <v>437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523</v>
      </c>
      <c r="Y71" s="125">
        <v>571</v>
      </c>
      <c r="Z71" s="125">
        <v>605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491</v>
      </c>
      <c r="Y72" s="125">
        <v>485</v>
      </c>
      <c r="Z72" s="125">
        <v>503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497</v>
      </c>
      <c r="Y73" s="125">
        <v>508</v>
      </c>
      <c r="Z73" s="125">
        <v>549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260</v>
      </c>
      <c r="Y74" s="125">
        <v>297</v>
      </c>
      <c r="Z74" s="125">
        <v>330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116</v>
      </c>
      <c r="Y75" s="125">
        <v>126</v>
      </c>
      <c r="Z75" s="125">
        <v>139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34</v>
      </c>
      <c r="Y76" s="125">
        <v>44</v>
      </c>
      <c r="Z76" s="125">
        <v>57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21</v>
      </c>
      <c r="Y77" s="125">
        <v>22</v>
      </c>
      <c r="Z77" s="125">
        <v>31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11</v>
      </c>
      <c r="Y78" s="125">
        <v>13</v>
      </c>
      <c r="Z78" s="125">
        <v>16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17</v>
      </c>
      <c r="Y79" s="125">
        <v>15</v>
      </c>
      <c r="Z79" s="125">
        <v>16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4529</v>
      </c>
      <c r="Y80" s="125">
        <v>4793</v>
      </c>
      <c r="Z80" s="125">
        <v>5129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Port Pirie City and Dists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276</v>
      </c>
      <c r="Y83" s="125">
        <v>283</v>
      </c>
      <c r="Z83" s="125">
        <v>301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289</v>
      </c>
      <c r="Y84" s="125">
        <v>304</v>
      </c>
      <c r="Z84" s="125">
        <v>294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10,804</v>
      </c>
      <c r="D85" s="96">
        <f t="shared" ref="D85:D90" si="4">AD4</f>
        <v>8.2782120665463976E-2</v>
      </c>
      <c r="E85" s="97">
        <f t="shared" ref="E85:E90" si="5">AD4</f>
        <v>8.2782120665463976E-2</v>
      </c>
      <c r="F85" s="96">
        <f t="shared" ref="F85:F90" si="6">AF4</f>
        <v>0.12156129969895146</v>
      </c>
      <c r="G85" s="97">
        <f t="shared" ref="G85:G90" si="7">AF4</f>
        <v>0.12156129969895146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913</v>
      </c>
      <c r="Y85" s="125">
        <v>930</v>
      </c>
      <c r="Z85" s="125">
        <v>1004</v>
      </c>
    </row>
    <row r="86" spans="1:32" ht="15" customHeight="1" x14ac:dyDescent="0.25">
      <c r="A86" s="98" t="s">
        <v>4</v>
      </c>
      <c r="B86" s="95"/>
      <c r="C86" s="109" t="str">
        <f t="shared" si="3"/>
        <v>5,675</v>
      </c>
      <c r="D86" s="96">
        <f t="shared" si="4"/>
        <v>9.4503375120539967E-2</v>
      </c>
      <c r="E86" s="97">
        <f t="shared" si="5"/>
        <v>9.4503375120539967E-2</v>
      </c>
      <c r="F86" s="96">
        <f t="shared" si="6"/>
        <v>0.10645349970754525</v>
      </c>
      <c r="G86" s="97">
        <f t="shared" si="7"/>
        <v>0.10645349970754525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184</v>
      </c>
      <c r="Y86" s="125">
        <v>205</v>
      </c>
      <c r="Z86" s="125">
        <v>220</v>
      </c>
    </row>
    <row r="87" spans="1:32" ht="15" customHeight="1" x14ac:dyDescent="0.25">
      <c r="A87" s="98" t="s">
        <v>5</v>
      </c>
      <c r="B87" s="95"/>
      <c r="C87" s="109" t="str">
        <f t="shared" si="3"/>
        <v>5,127</v>
      </c>
      <c r="D87" s="96">
        <f t="shared" si="4"/>
        <v>6.9684957229292799E-2</v>
      </c>
      <c r="E87" s="97">
        <f t="shared" si="5"/>
        <v>6.9684957229292799E-2</v>
      </c>
      <c r="F87" s="96">
        <f t="shared" si="6"/>
        <v>0.13781624500665779</v>
      </c>
      <c r="G87" s="97">
        <f t="shared" si="7"/>
        <v>0.13781624500665779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97</v>
      </c>
      <c r="Y87" s="125">
        <v>94</v>
      </c>
      <c r="Z87" s="125">
        <v>97</v>
      </c>
    </row>
    <row r="88" spans="1:32" ht="15" customHeight="1" x14ac:dyDescent="0.25">
      <c r="A88" s="95" t="s">
        <v>6</v>
      </c>
      <c r="B88" s="95"/>
      <c r="C88" s="109" t="str">
        <f t="shared" si="3"/>
        <v>7,979</v>
      </c>
      <c r="D88" s="96">
        <f t="shared" si="4"/>
        <v>5.6961186912173778E-2</v>
      </c>
      <c r="E88" s="97">
        <f t="shared" si="5"/>
        <v>5.6961186912173778E-2</v>
      </c>
      <c r="F88" s="96">
        <f t="shared" si="6"/>
        <v>8.4545330977300548E-2</v>
      </c>
      <c r="G88" s="97">
        <f t="shared" si="7"/>
        <v>8.4545330977300548E-2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203</v>
      </c>
      <c r="Y88" s="125">
        <v>201</v>
      </c>
      <c r="Z88" s="125">
        <v>213</v>
      </c>
    </row>
    <row r="89" spans="1:32" ht="15" customHeight="1" x14ac:dyDescent="0.25">
      <c r="A89" s="95" t="s">
        <v>104</v>
      </c>
      <c r="B89" s="95"/>
      <c r="C89" s="146" t="str">
        <f t="shared" si="3"/>
        <v>$39,701</v>
      </c>
      <c r="D89" s="96">
        <f t="shared" si="4"/>
        <v>2.1733815449152649E-2</v>
      </c>
      <c r="E89" s="97">
        <f t="shared" si="5"/>
        <v>2.1733815449152649E-2</v>
      </c>
      <c r="F89" s="96">
        <f t="shared" si="6"/>
        <v>0.1389351081530783</v>
      </c>
      <c r="G89" s="97">
        <f t="shared" si="7"/>
        <v>0.1389351081530783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465</v>
      </c>
      <c r="Y89" s="125">
        <v>482</v>
      </c>
      <c r="Z89" s="125">
        <v>510</v>
      </c>
    </row>
    <row r="90" spans="1:32" ht="15" customHeight="1" x14ac:dyDescent="0.25">
      <c r="A90" s="95" t="s">
        <v>7</v>
      </c>
      <c r="B90" s="95"/>
      <c r="C90" s="109" t="str">
        <f t="shared" si="3"/>
        <v>$412.1 mil</v>
      </c>
      <c r="D90" s="96">
        <f t="shared" si="4"/>
        <v>6.7711708062798248E-2</v>
      </c>
      <c r="E90" s="97">
        <f t="shared" si="5"/>
        <v>6.7711708062798248E-2</v>
      </c>
      <c r="F90" s="96">
        <f t="shared" si="6"/>
        <v>0.2588900015698854</v>
      </c>
      <c r="G90" s="97">
        <f t="shared" si="7"/>
        <v>0.2588900015698854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627</v>
      </c>
      <c r="Y90" s="125">
        <v>665</v>
      </c>
      <c r="Z90" s="125">
        <v>717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3808</v>
      </c>
      <c r="Y91" s="125">
        <v>3932</v>
      </c>
      <c r="Z91" s="125">
        <v>4150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219</v>
      </c>
      <c r="Y93" s="125">
        <v>253</v>
      </c>
      <c r="Z93" s="125">
        <v>278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529</v>
      </c>
      <c r="Y94" s="125">
        <v>564</v>
      </c>
      <c r="Z94" s="125">
        <v>607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112</v>
      </c>
      <c r="Y95" s="125">
        <v>115</v>
      </c>
      <c r="Z95" s="125">
        <v>123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688</v>
      </c>
      <c r="Y96" s="125">
        <v>726</v>
      </c>
      <c r="Z96" s="125">
        <v>766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517</v>
      </c>
      <c r="Y97" s="125">
        <v>529</v>
      </c>
      <c r="Z97" s="125">
        <v>555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463</v>
      </c>
      <c r="Y98" s="125">
        <v>460</v>
      </c>
      <c r="Z98" s="125">
        <v>485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23</v>
      </c>
      <c r="Y99" s="125">
        <v>32</v>
      </c>
      <c r="Z99" s="125">
        <v>40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284</v>
      </c>
      <c r="Y100" s="125">
        <v>322</v>
      </c>
      <c r="Z100" s="125">
        <v>334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3501</v>
      </c>
      <c r="Y101" s="125">
        <v>3617</v>
      </c>
      <c r="Z101" s="125">
        <v>3825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6947</v>
      </c>
      <c r="Y104" s="125">
        <v>7352</v>
      </c>
      <c r="Z104" s="125">
        <v>8023</v>
      </c>
      <c r="AB104" s="122" t="str">
        <f>TEXT(Z104,"###,###")</f>
        <v>8,023</v>
      </c>
      <c r="AD104" s="143">
        <f>Z104/($Z$4)*100</f>
        <v>74.259533506108838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1774</v>
      </c>
      <c r="Y105" s="125">
        <v>1890</v>
      </c>
      <c r="Z105" s="125">
        <v>1873</v>
      </c>
      <c r="AB105" s="122" t="str">
        <f>TEXT(Z105,"###,###")</f>
        <v>1,873</v>
      </c>
      <c r="AD105" s="143">
        <f>Z105/($Z$4)*100</f>
        <v>17.336171788226583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8721</v>
      </c>
      <c r="Y106" s="132">
        <v>9242</v>
      </c>
      <c r="Z106" s="132">
        <v>9896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1044</v>
      </c>
      <c r="Y108" s="125">
        <v>1045</v>
      </c>
      <c r="Z108" s="125">
        <v>1310</v>
      </c>
      <c r="AB108" s="122" t="str">
        <f>TEXT(Z108,"###,###")</f>
        <v>1,310</v>
      </c>
      <c r="AD108" s="143">
        <f>Z108/($Z$4)*100</f>
        <v>12.125138837467604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1385</v>
      </c>
      <c r="Y109" s="125">
        <v>1382</v>
      </c>
      <c r="Z109" s="125">
        <v>1445</v>
      </c>
      <c r="AB109" s="122" t="str">
        <f>TEXT(Z109,"###,###")</f>
        <v>1,445</v>
      </c>
      <c r="AD109" s="143">
        <f>Z109/($Z$4)*100</f>
        <v>13.374676045908924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1640</v>
      </c>
      <c r="Y110" s="125">
        <v>1979</v>
      </c>
      <c r="Z110" s="125">
        <v>2093</v>
      </c>
      <c r="AB110" s="122" t="str">
        <f>TEXT(Z110,"###,###")</f>
        <v>2,093</v>
      </c>
      <c r="AD110" s="143">
        <f>Z110/($Z$4)*100</f>
        <v>19.372454646427247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4654</v>
      </c>
      <c r="Y111" s="125">
        <v>4836</v>
      </c>
      <c r="Z111" s="125">
        <v>5047</v>
      </c>
      <c r="AB111" s="122" t="str">
        <f>TEXT(Z111,"###,###")</f>
        <v>5,047</v>
      </c>
      <c r="AD111" s="143">
        <f>Z111/($Z$4)*100</f>
        <v>46.714179933358011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9496</v>
      </c>
      <c r="Y112" s="125">
        <v>9978</v>
      </c>
      <c r="Z112" s="125">
        <v>10804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43.07</v>
      </c>
      <c r="U118" s="144">
        <v>42.26</v>
      </c>
      <c r="V118" s="144">
        <v>44.36</v>
      </c>
      <c r="W118" s="144">
        <v>44.26</v>
      </c>
      <c r="X118" s="144">
        <v>38.64</v>
      </c>
      <c r="Y118" s="144">
        <v>41.62</v>
      </c>
      <c r="Z118" s="144">
        <v>41.74</v>
      </c>
      <c r="AB118" s="122" t="str">
        <f>TEXT(Z118,"##.0")</f>
        <v>41.7</v>
      </c>
    </row>
    <row r="120" spans="19:32" x14ac:dyDescent="0.25">
      <c r="S120" s="115" t="s">
        <v>106</v>
      </c>
      <c r="T120" s="125">
        <v>6453</v>
      </c>
      <c r="U120" s="125">
        <v>6483</v>
      </c>
      <c r="V120" s="125">
        <v>6565</v>
      </c>
      <c r="W120" s="125">
        <v>6538</v>
      </c>
      <c r="X120" s="125">
        <v>6474</v>
      </c>
      <c r="Y120" s="125">
        <v>6658</v>
      </c>
      <c r="Z120" s="125">
        <v>7009</v>
      </c>
      <c r="AB120" s="122" t="str">
        <f>TEXT(Z120,"###,###")</f>
        <v>7,009</v>
      </c>
    </row>
    <row r="121" spans="19:32" x14ac:dyDescent="0.25">
      <c r="S121" s="115" t="s">
        <v>107</v>
      </c>
      <c r="T121" s="125">
        <v>503</v>
      </c>
      <c r="U121" s="125">
        <v>474</v>
      </c>
      <c r="V121" s="125">
        <v>468</v>
      </c>
      <c r="W121" s="125">
        <v>468</v>
      </c>
      <c r="X121" s="125">
        <v>465</v>
      </c>
      <c r="Y121" s="125">
        <v>482</v>
      </c>
      <c r="Z121" s="125">
        <v>548</v>
      </c>
      <c r="AB121" s="122" t="str">
        <f>TEXT(Z121,"###,###")</f>
        <v>548</v>
      </c>
    </row>
    <row r="122" spans="19:32" x14ac:dyDescent="0.25">
      <c r="S122" s="115" t="s">
        <v>108</v>
      </c>
      <c r="T122" s="125">
        <v>402</v>
      </c>
      <c r="U122" s="125">
        <v>400</v>
      </c>
      <c r="V122" s="125">
        <v>355</v>
      </c>
      <c r="W122" s="125">
        <v>353</v>
      </c>
      <c r="X122" s="125">
        <v>375</v>
      </c>
      <c r="Y122" s="125">
        <v>409</v>
      </c>
      <c r="Z122" s="125">
        <v>426</v>
      </c>
      <c r="AB122" s="122" t="str">
        <f>TEXT(Z122,"###,###")</f>
        <v>426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6855</v>
      </c>
      <c r="U124" s="125">
        <v>6883</v>
      </c>
      <c r="V124" s="125">
        <v>6920</v>
      </c>
      <c r="W124" s="125">
        <v>6891</v>
      </c>
      <c r="X124" s="125">
        <v>6849</v>
      </c>
      <c r="Y124" s="125">
        <v>7067</v>
      </c>
      <c r="Z124" s="125">
        <v>7435</v>
      </c>
      <c r="AB124" s="122" t="str">
        <f>TEXT(Z124,"###,###")</f>
        <v>7,435</v>
      </c>
      <c r="AD124" s="139">
        <f>Z124/$Z$7*100</f>
        <v>93.182103020428627</v>
      </c>
    </row>
    <row r="125" spans="19:32" x14ac:dyDescent="0.25">
      <c r="S125" s="115" t="s">
        <v>110</v>
      </c>
      <c r="T125" s="125">
        <v>905</v>
      </c>
      <c r="U125" s="125">
        <v>874</v>
      </c>
      <c r="V125" s="125">
        <v>823</v>
      </c>
      <c r="W125" s="125">
        <v>821</v>
      </c>
      <c r="X125" s="125">
        <v>840</v>
      </c>
      <c r="Y125" s="125">
        <v>891</v>
      </c>
      <c r="Z125" s="125">
        <v>974</v>
      </c>
      <c r="AB125" s="122" t="str">
        <f>TEXT(Z125,"###,###")</f>
        <v>974</v>
      </c>
      <c r="AD125" s="139">
        <f>Z125/$Z$7*100</f>
        <v>12.207043489159041</v>
      </c>
    </row>
    <row r="127" spans="19:32" x14ac:dyDescent="0.25">
      <c r="S127" s="115" t="s">
        <v>111</v>
      </c>
      <c r="T127" s="125">
        <v>3918</v>
      </c>
      <c r="U127" s="125">
        <v>3894</v>
      </c>
      <c r="V127" s="125">
        <v>3909</v>
      </c>
      <c r="W127" s="125">
        <v>3865</v>
      </c>
      <c r="X127" s="125">
        <v>3808</v>
      </c>
      <c r="Y127" s="125">
        <v>3932</v>
      </c>
      <c r="Z127" s="125">
        <v>4149</v>
      </c>
      <c r="AB127" s="122" t="str">
        <f>TEXT(Z127,"###,###")</f>
        <v>4,149</v>
      </c>
      <c r="AD127" s="139">
        <f>Z127/$Z$7*100</f>
        <v>51.998997368091239</v>
      </c>
    </row>
    <row r="128" spans="19:32" x14ac:dyDescent="0.25">
      <c r="S128" s="115" t="s">
        <v>112</v>
      </c>
      <c r="T128" s="125">
        <v>3437</v>
      </c>
      <c r="U128" s="125">
        <v>3461</v>
      </c>
      <c r="V128" s="125">
        <v>3477</v>
      </c>
      <c r="W128" s="125">
        <v>3492</v>
      </c>
      <c r="X128" s="125">
        <v>3504</v>
      </c>
      <c r="Y128" s="125">
        <v>3617</v>
      </c>
      <c r="Z128" s="125">
        <v>3829</v>
      </c>
      <c r="AB128" s="122" t="str">
        <f>TEXT(Z128,"###,###")</f>
        <v>3,829</v>
      </c>
      <c r="AD128" s="139">
        <f>Z128/$Z$7*100</f>
        <v>47.988469733049257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25" id="{3061B725-B252-4377-A580-17AADCD6B2D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28" id="{F3804C37-2F05-41F9-A906-EC667929FAA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231" id="{F16AC85F-9C04-42AB-9E4B-7F2EE968753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234" id="{4A8E88DA-EC9B-43A0-8DB3-45C32348A6A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29943-04E0-4AA0-BB1E-9C0507B77614}">
  <sheetPr codeName="Sheet114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Prospect</v>
      </c>
      <c r="T1" s="113"/>
      <c r="U1" s="113"/>
      <c r="V1" s="113"/>
      <c r="W1" s="113"/>
      <c r="X1" s="113"/>
      <c r="Y1" s="114" t="str">
        <f>Y3</f>
        <v>10.50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168</v>
      </c>
      <c r="Y3" s="118" t="s">
        <v>169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10.50 Prospect,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17140</v>
      </c>
      <c r="U4" s="121">
        <v>17338</v>
      </c>
      <c r="V4" s="121">
        <v>17223</v>
      </c>
      <c r="W4" s="121">
        <v>17081</v>
      </c>
      <c r="X4" s="121">
        <v>16777</v>
      </c>
      <c r="Y4" s="121">
        <v>17395</v>
      </c>
      <c r="Z4" s="121">
        <v>17951</v>
      </c>
      <c r="AB4" s="122" t="str">
        <f>TEXT(Z4,"###,###")</f>
        <v>17,951</v>
      </c>
      <c r="AD4" s="123">
        <f>Z4/Y4-1</f>
        <v>3.1963207818338502E-2</v>
      </c>
      <c r="AF4" s="123">
        <f t="shared" ref="AF4:AF9" si="0">Z4/T4-1</f>
        <v>4.7316219369895052E-2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8671</v>
      </c>
      <c r="U5" s="121">
        <v>8902</v>
      </c>
      <c r="V5" s="121">
        <v>8830</v>
      </c>
      <c r="W5" s="121">
        <v>8593</v>
      </c>
      <c r="X5" s="121">
        <v>8426</v>
      </c>
      <c r="Y5" s="121">
        <v>8774</v>
      </c>
      <c r="Z5" s="121">
        <v>9082</v>
      </c>
      <c r="AB5" s="122" t="str">
        <f>TEXT(Z5,"###,###")</f>
        <v>9,082</v>
      </c>
      <c r="AD5" s="123">
        <f t="shared" ref="AD5:AD9" si="1">Z5/Y5-1</f>
        <v>3.5103715523136625E-2</v>
      </c>
      <c r="AF5" s="123">
        <f t="shared" si="0"/>
        <v>4.7399377234459639E-2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8469</v>
      </c>
      <c r="U6" s="121">
        <v>8434</v>
      </c>
      <c r="V6" s="121">
        <v>8392</v>
      </c>
      <c r="W6" s="121">
        <v>8484</v>
      </c>
      <c r="X6" s="121">
        <v>8352</v>
      </c>
      <c r="Y6" s="121">
        <v>8621</v>
      </c>
      <c r="Z6" s="121">
        <v>8866</v>
      </c>
      <c r="AB6" s="122" t="str">
        <f>TEXT(Z6,"###,###")</f>
        <v>8,866</v>
      </c>
      <c r="AD6" s="123">
        <f t="shared" si="1"/>
        <v>2.841897691683104E-2</v>
      </c>
      <c r="AF6" s="123">
        <f t="shared" si="0"/>
        <v>4.6876844963986253E-2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12181</v>
      </c>
      <c r="U7" s="121">
        <v>12211</v>
      </c>
      <c r="V7" s="121">
        <v>12183</v>
      </c>
      <c r="W7" s="121">
        <v>12160</v>
      </c>
      <c r="X7" s="121">
        <v>12126</v>
      </c>
      <c r="Y7" s="121">
        <v>12193</v>
      </c>
      <c r="Z7" s="121">
        <v>12560</v>
      </c>
      <c r="AB7" s="122" t="str">
        <f>TEXT(Z7,"###,###")</f>
        <v>12,560</v>
      </c>
      <c r="AD7" s="123">
        <f t="shared" si="1"/>
        <v>3.0099237267284584E-2</v>
      </c>
      <c r="AF7" s="123">
        <f t="shared" si="0"/>
        <v>3.111403004679425E-2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17,951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12,560</v>
      </c>
      <c r="P8" s="48"/>
      <c r="S8" s="120" t="s">
        <v>88</v>
      </c>
      <c r="T8" s="121">
        <v>38790.959999999999</v>
      </c>
      <c r="U8" s="121">
        <v>40371</v>
      </c>
      <c r="V8" s="121">
        <v>40955.129999999997</v>
      </c>
      <c r="W8" s="121">
        <v>42585.67</v>
      </c>
      <c r="X8" s="121">
        <v>44903.03</v>
      </c>
      <c r="Y8" s="121">
        <v>45221.45</v>
      </c>
      <c r="Z8" s="121">
        <v>46336</v>
      </c>
      <c r="AB8" s="122" t="str">
        <f>TEXT(Z8,"$###,###")</f>
        <v>$46,336</v>
      </c>
      <c r="AD8" s="123">
        <f t="shared" si="1"/>
        <v>2.4646489663644244E-2</v>
      </c>
      <c r="AF8" s="123">
        <f t="shared" si="0"/>
        <v>0.19450511150020522</v>
      </c>
    </row>
    <row r="9" spans="1:32" x14ac:dyDescent="0.25">
      <c r="A9" s="52" t="s">
        <v>15</v>
      </c>
      <c r="B9" s="53"/>
      <c r="C9" s="54"/>
      <c r="D9" s="55">
        <f>AD104</f>
        <v>70.464041000501368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51.401273885350321</v>
      </c>
      <c r="P9" s="56" t="s">
        <v>89</v>
      </c>
      <c r="S9" s="120" t="s">
        <v>7</v>
      </c>
      <c r="T9" s="121">
        <v>665211005</v>
      </c>
      <c r="U9" s="121">
        <v>683896325</v>
      </c>
      <c r="V9" s="121">
        <v>710357242</v>
      </c>
      <c r="W9" s="121">
        <v>726532373</v>
      </c>
      <c r="X9" s="121">
        <v>743319233</v>
      </c>
      <c r="Y9" s="121">
        <v>768144891</v>
      </c>
      <c r="Z9" s="121">
        <v>803078451</v>
      </c>
      <c r="AB9" s="122" t="str">
        <f>TEXT(Z9/1000000,"$#,###.0")&amp;" mil"</f>
        <v>$803.1 mil</v>
      </c>
      <c r="AD9" s="123">
        <f t="shared" si="1"/>
        <v>4.5477826396166154E-2</v>
      </c>
      <c r="AF9" s="123">
        <f t="shared" si="0"/>
        <v>0.20725370591245706</v>
      </c>
    </row>
    <row r="10" spans="1:32" x14ac:dyDescent="0.25">
      <c r="A10" s="52" t="s">
        <v>18</v>
      </c>
      <c r="B10" s="53"/>
      <c r="C10" s="54"/>
      <c r="D10" s="55">
        <f>AD105</f>
        <v>22.009915882123561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48.566878980891723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93.128980891719749</v>
      </c>
      <c r="P11" s="56" t="s">
        <v>89</v>
      </c>
      <c r="S11" s="120" t="s">
        <v>30</v>
      </c>
      <c r="T11" s="125">
        <v>15242</v>
      </c>
      <c r="U11" s="125">
        <v>15500</v>
      </c>
      <c r="V11" s="125">
        <v>15355</v>
      </c>
      <c r="W11" s="125">
        <v>15279</v>
      </c>
      <c r="X11" s="125">
        <v>14972</v>
      </c>
      <c r="Y11" s="125">
        <v>15576</v>
      </c>
      <c r="Z11" s="125">
        <v>16053</v>
      </c>
    </row>
    <row r="12" spans="1:32" ht="28.5" customHeight="1" x14ac:dyDescent="0.25">
      <c r="A12" s="52" t="s">
        <v>20</v>
      </c>
      <c r="B12" s="54"/>
      <c r="C12" s="54"/>
      <c r="D12" s="55">
        <f>AD108</f>
        <v>15.893264999164391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15.119426751592357</v>
      </c>
      <c r="P12" s="56" t="s">
        <v>89</v>
      </c>
      <c r="S12" s="120" t="s">
        <v>31</v>
      </c>
      <c r="T12" s="125">
        <v>1899</v>
      </c>
      <c r="U12" s="125">
        <v>1839</v>
      </c>
      <c r="V12" s="125">
        <v>1865</v>
      </c>
      <c r="W12" s="125">
        <v>1805</v>
      </c>
      <c r="X12" s="125">
        <v>1805</v>
      </c>
      <c r="Y12" s="125">
        <v>1819</v>
      </c>
      <c r="Z12" s="125">
        <v>1896</v>
      </c>
    </row>
    <row r="13" spans="1:32" ht="15" customHeight="1" x14ac:dyDescent="0.25">
      <c r="A13" s="52" t="s">
        <v>21</v>
      </c>
      <c r="B13" s="54"/>
      <c r="C13" s="54"/>
      <c r="D13" s="55">
        <f>AD109</f>
        <v>12.405994095036487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40.8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21.269010083003735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42.872263383655508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148</v>
      </c>
      <c r="Z15" s="125">
        <v>141</v>
      </c>
      <c r="AB15" s="129">
        <f t="shared" ref="AB15:AB34" si="2">IF(Z15="np",0,Z15/$Z$34)</f>
        <v>7.8547156147289847E-3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99</v>
      </c>
      <c r="Z16" s="125">
        <v>101</v>
      </c>
      <c r="AB16" s="129">
        <f t="shared" si="2"/>
        <v>5.626427497075372E-3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880</v>
      </c>
      <c r="Z17" s="125">
        <v>904</v>
      </c>
      <c r="AB17" s="129">
        <f t="shared" si="2"/>
        <v>5.0359311458971642E-2</v>
      </c>
    </row>
    <row r="18" spans="1:28" x14ac:dyDescent="0.25">
      <c r="A18" s="82" t="str">
        <f>$S$1&amp;" ("&amp;$T$2&amp;" to "&amp;$Z$2&amp;")"</f>
        <v>Prospect (2011-12 to 2017-18)</v>
      </c>
      <c r="B18" s="82"/>
      <c r="C18" s="82"/>
      <c r="D18" s="82"/>
      <c r="E18" s="82"/>
      <c r="F18" s="82"/>
      <c r="G18" s="82" t="str">
        <f>$S$1&amp;" ("&amp;$T$2&amp;" to "&amp;$Z$2&amp;")"</f>
        <v>Prospect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139</v>
      </c>
      <c r="Z18" s="125">
        <v>142</v>
      </c>
      <c r="AB18" s="129">
        <f t="shared" si="2"/>
        <v>7.9104228176703241E-3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773</v>
      </c>
      <c r="Z19" s="125">
        <v>943</v>
      </c>
      <c r="AB19" s="129">
        <f t="shared" si="2"/>
        <v>5.2531892373683921E-2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626</v>
      </c>
      <c r="Z20" s="125">
        <v>567</v>
      </c>
      <c r="AB20" s="129">
        <f t="shared" si="2"/>
        <v>3.1585984067739957E-2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1547</v>
      </c>
      <c r="Z21" s="125">
        <v>1506</v>
      </c>
      <c r="AB21" s="129">
        <f t="shared" si="2"/>
        <v>8.389504762965852E-2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1293</v>
      </c>
      <c r="Z22" s="125">
        <v>1371</v>
      </c>
      <c r="AB22" s="129">
        <f t="shared" si="2"/>
        <v>7.6374575232577568E-2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413</v>
      </c>
      <c r="Z23" s="125">
        <v>519</v>
      </c>
      <c r="AB23" s="129">
        <f t="shared" si="2"/>
        <v>2.8912038326555624E-2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328</v>
      </c>
      <c r="Z24" s="125">
        <v>350</v>
      </c>
      <c r="AB24" s="129">
        <f t="shared" si="2"/>
        <v>1.9497521029469111E-2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572</v>
      </c>
      <c r="Z25" s="125">
        <v>542</v>
      </c>
      <c r="AB25" s="129">
        <f t="shared" si="2"/>
        <v>3.0193303994206451E-2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288</v>
      </c>
      <c r="Z26" s="125">
        <v>348</v>
      </c>
      <c r="AB26" s="129">
        <f t="shared" si="2"/>
        <v>1.9386106623586429E-2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1279</v>
      </c>
      <c r="Z27" s="125">
        <v>1433</v>
      </c>
      <c r="AB27" s="129">
        <f t="shared" si="2"/>
        <v>7.9828421814940667E-2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1412</v>
      </c>
      <c r="Z28" s="125">
        <v>1518</v>
      </c>
      <c r="AB28" s="129">
        <f t="shared" si="2"/>
        <v>8.4563534064954593E-2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1329</v>
      </c>
      <c r="Z29" s="125">
        <v>1342</v>
      </c>
      <c r="AB29" s="129">
        <f t="shared" si="2"/>
        <v>7.4759066347278705E-2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1881</v>
      </c>
      <c r="Z30" s="125">
        <v>1963</v>
      </c>
      <c r="AB30" s="129">
        <f t="shared" si="2"/>
        <v>0.10935323937385104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2348</v>
      </c>
      <c r="Z31" s="125">
        <v>2439</v>
      </c>
      <c r="AB31" s="129">
        <f t="shared" si="2"/>
        <v>0.13586986797392903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306</v>
      </c>
      <c r="Z32" s="125">
        <v>392</v>
      </c>
      <c r="AB32" s="129">
        <f t="shared" si="2"/>
        <v>2.1837223553005405E-2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497</v>
      </c>
      <c r="Z33" s="125">
        <v>569</v>
      </c>
      <c r="AB33" s="129">
        <f t="shared" si="2"/>
        <v>3.1697398473622643E-2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17395</v>
      </c>
      <c r="Z34" s="132">
        <v>17951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5</v>
      </c>
      <c r="Y44" s="125">
        <v>5</v>
      </c>
      <c r="Z44" s="125">
        <v>8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121</v>
      </c>
      <c r="Y45" s="125">
        <v>105</v>
      </c>
      <c r="Z45" s="125">
        <v>112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372</v>
      </c>
      <c r="Y46" s="125">
        <v>380</v>
      </c>
      <c r="Z46" s="125">
        <v>404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881</v>
      </c>
      <c r="Y47" s="125">
        <v>931</v>
      </c>
      <c r="Z47" s="125">
        <v>912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1158</v>
      </c>
      <c r="Y48" s="125">
        <v>1218</v>
      </c>
      <c r="Z48" s="125">
        <v>1278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Prospect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1180</v>
      </c>
      <c r="Y49" s="125">
        <v>1165</v>
      </c>
      <c r="Z49" s="125">
        <v>1307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931</v>
      </c>
      <c r="Y50" s="125">
        <v>1011</v>
      </c>
      <c r="Z50" s="125">
        <v>1054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811</v>
      </c>
      <c r="Y51" s="125">
        <v>822</v>
      </c>
      <c r="Z51" s="125">
        <v>848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727</v>
      </c>
      <c r="Y52" s="125">
        <v>806</v>
      </c>
      <c r="Z52" s="125">
        <v>776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710</v>
      </c>
      <c r="Y53" s="125">
        <v>734</v>
      </c>
      <c r="Z53" s="125">
        <v>722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669</v>
      </c>
      <c r="Y54" s="125">
        <v>694</v>
      </c>
      <c r="Z54" s="125">
        <v>741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499</v>
      </c>
      <c r="Y55" s="125">
        <v>526</v>
      </c>
      <c r="Z55" s="125">
        <v>521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248</v>
      </c>
      <c r="Y56" s="125">
        <v>240</v>
      </c>
      <c r="Z56" s="125">
        <v>241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58</v>
      </c>
      <c r="Y57" s="125">
        <v>75</v>
      </c>
      <c r="Z57" s="125">
        <v>90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22</v>
      </c>
      <c r="Y58" s="125">
        <v>31</v>
      </c>
      <c r="Z58" s="125">
        <v>26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15</v>
      </c>
      <c r="Y59" s="125">
        <v>13</v>
      </c>
      <c r="Z59" s="125">
        <v>16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16</v>
      </c>
      <c r="Y60" s="125">
        <v>18</v>
      </c>
      <c r="Z60" s="125">
        <v>17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8430</v>
      </c>
      <c r="Y61" s="125">
        <v>8774</v>
      </c>
      <c r="Z61" s="125">
        <v>9085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7</v>
      </c>
      <c r="Y63" s="125">
        <v>6</v>
      </c>
      <c r="Z63" s="125">
        <v>11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Prospect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137</v>
      </c>
      <c r="Y64" s="125">
        <v>128</v>
      </c>
      <c r="Z64" s="125">
        <v>148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409</v>
      </c>
      <c r="Y65" s="125">
        <v>440</v>
      </c>
      <c r="Z65" s="125">
        <v>457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910</v>
      </c>
      <c r="Y66" s="125">
        <v>928</v>
      </c>
      <c r="Z66" s="125">
        <v>908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1160</v>
      </c>
      <c r="Y67" s="125">
        <v>1200</v>
      </c>
      <c r="Z67" s="125">
        <v>1225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1026</v>
      </c>
      <c r="Y68" s="125">
        <v>1139</v>
      </c>
      <c r="Z68" s="125">
        <v>1118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803</v>
      </c>
      <c r="Y69" s="125">
        <v>827</v>
      </c>
      <c r="Z69" s="125">
        <v>908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787</v>
      </c>
      <c r="Y70" s="125">
        <v>813</v>
      </c>
      <c r="Z70" s="125">
        <v>878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770</v>
      </c>
      <c r="Y71" s="125">
        <v>793</v>
      </c>
      <c r="Z71" s="125">
        <v>801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794</v>
      </c>
      <c r="Y72" s="125">
        <v>743</v>
      </c>
      <c r="Z72" s="125">
        <v>793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732</v>
      </c>
      <c r="Y73" s="125">
        <v>767</v>
      </c>
      <c r="Z73" s="125">
        <v>752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529</v>
      </c>
      <c r="Y74" s="125">
        <v>528</v>
      </c>
      <c r="Z74" s="125">
        <v>535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178</v>
      </c>
      <c r="Y75" s="125">
        <v>204</v>
      </c>
      <c r="Z75" s="125">
        <v>227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51</v>
      </c>
      <c r="Y76" s="125">
        <v>56</v>
      </c>
      <c r="Z76" s="125">
        <v>61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24</v>
      </c>
      <c r="Y77" s="125">
        <v>23</v>
      </c>
      <c r="Z77" s="125">
        <v>20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9</v>
      </c>
      <c r="Y78" s="125">
        <v>10</v>
      </c>
      <c r="Z78" s="125">
        <v>13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18</v>
      </c>
      <c r="Y79" s="125">
        <v>18</v>
      </c>
      <c r="Z79" s="125">
        <v>16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8352</v>
      </c>
      <c r="Y80" s="125">
        <v>8621</v>
      </c>
      <c r="Z80" s="125">
        <v>8866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Prospect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855</v>
      </c>
      <c r="Y83" s="125">
        <v>905</v>
      </c>
      <c r="Z83" s="125">
        <v>970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1407</v>
      </c>
      <c r="Y84" s="125">
        <v>1436</v>
      </c>
      <c r="Z84" s="125">
        <v>1497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17,951</v>
      </c>
      <c r="D85" s="96">
        <f t="shared" ref="D85:D90" si="4">AD4</f>
        <v>3.1963207818338502E-2</v>
      </c>
      <c r="E85" s="97">
        <f t="shared" ref="E85:E90" si="5">AD4</f>
        <v>3.1963207818338502E-2</v>
      </c>
      <c r="F85" s="96">
        <f t="shared" ref="F85:F90" si="6">AF4</f>
        <v>4.7316219369895052E-2</v>
      </c>
      <c r="G85" s="97">
        <f t="shared" ref="G85:G90" si="7">AF4</f>
        <v>4.7316219369895052E-2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734</v>
      </c>
      <c r="Y85" s="125">
        <v>725</v>
      </c>
      <c r="Z85" s="125">
        <v>785</v>
      </c>
    </row>
    <row r="86" spans="1:32" ht="15" customHeight="1" x14ac:dyDescent="0.25">
      <c r="A86" s="98" t="s">
        <v>4</v>
      </c>
      <c r="B86" s="95"/>
      <c r="C86" s="109" t="str">
        <f t="shared" si="3"/>
        <v>9,082</v>
      </c>
      <c r="D86" s="96">
        <f t="shared" si="4"/>
        <v>3.5103715523136625E-2</v>
      </c>
      <c r="E86" s="97">
        <f t="shared" si="5"/>
        <v>3.5103715523136625E-2</v>
      </c>
      <c r="F86" s="96">
        <f t="shared" si="6"/>
        <v>4.7399377234459639E-2</v>
      </c>
      <c r="G86" s="97">
        <f t="shared" si="7"/>
        <v>4.7399377234459639E-2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381</v>
      </c>
      <c r="Y86" s="125">
        <v>363</v>
      </c>
      <c r="Z86" s="125">
        <v>368</v>
      </c>
    </row>
    <row r="87" spans="1:32" ht="15" customHeight="1" x14ac:dyDescent="0.25">
      <c r="A87" s="98" t="s">
        <v>5</v>
      </c>
      <c r="B87" s="95"/>
      <c r="C87" s="109" t="str">
        <f t="shared" si="3"/>
        <v>8,866</v>
      </c>
      <c r="D87" s="96">
        <f t="shared" si="4"/>
        <v>2.841897691683104E-2</v>
      </c>
      <c r="E87" s="97">
        <f t="shared" si="5"/>
        <v>2.841897691683104E-2</v>
      </c>
      <c r="F87" s="96">
        <f t="shared" si="6"/>
        <v>4.6876844963986253E-2</v>
      </c>
      <c r="G87" s="97">
        <f t="shared" si="7"/>
        <v>4.6876844963986253E-2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378</v>
      </c>
      <c r="Y87" s="125">
        <v>386</v>
      </c>
      <c r="Z87" s="125">
        <v>412</v>
      </c>
    </row>
    <row r="88" spans="1:32" ht="15" customHeight="1" x14ac:dyDescent="0.25">
      <c r="A88" s="95" t="s">
        <v>6</v>
      </c>
      <c r="B88" s="95"/>
      <c r="C88" s="109" t="str">
        <f t="shared" si="3"/>
        <v>12,560</v>
      </c>
      <c r="D88" s="96">
        <f t="shared" si="4"/>
        <v>3.0099237267284584E-2</v>
      </c>
      <c r="E88" s="97">
        <f t="shared" si="5"/>
        <v>3.0099237267284584E-2</v>
      </c>
      <c r="F88" s="96">
        <f t="shared" si="6"/>
        <v>3.111403004679425E-2</v>
      </c>
      <c r="G88" s="97">
        <f t="shared" si="7"/>
        <v>3.111403004679425E-2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397</v>
      </c>
      <c r="Y88" s="125">
        <v>408</v>
      </c>
      <c r="Z88" s="125">
        <v>436</v>
      </c>
    </row>
    <row r="89" spans="1:32" ht="15" customHeight="1" x14ac:dyDescent="0.25">
      <c r="A89" s="95" t="s">
        <v>104</v>
      </c>
      <c r="B89" s="95"/>
      <c r="C89" s="146" t="str">
        <f t="shared" si="3"/>
        <v>$46,336</v>
      </c>
      <c r="D89" s="96">
        <f t="shared" si="4"/>
        <v>2.4646489663644244E-2</v>
      </c>
      <c r="E89" s="97">
        <f t="shared" si="5"/>
        <v>2.4646489663644244E-2</v>
      </c>
      <c r="F89" s="96">
        <f t="shared" si="6"/>
        <v>0.19450511150020522</v>
      </c>
      <c r="G89" s="97">
        <f t="shared" si="7"/>
        <v>0.19450511150020522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271</v>
      </c>
      <c r="Y89" s="125">
        <v>273</v>
      </c>
      <c r="Z89" s="125">
        <v>279</v>
      </c>
    </row>
    <row r="90" spans="1:32" ht="15" customHeight="1" x14ac:dyDescent="0.25">
      <c r="A90" s="95" t="s">
        <v>7</v>
      </c>
      <c r="B90" s="95"/>
      <c r="C90" s="109" t="str">
        <f t="shared" si="3"/>
        <v>$803.1 mil</v>
      </c>
      <c r="D90" s="96">
        <f t="shared" si="4"/>
        <v>4.5477826396166154E-2</v>
      </c>
      <c r="E90" s="97">
        <f t="shared" si="5"/>
        <v>4.5477826396166154E-2</v>
      </c>
      <c r="F90" s="96">
        <f t="shared" si="6"/>
        <v>0.20725370591245706</v>
      </c>
      <c r="G90" s="97">
        <f t="shared" si="7"/>
        <v>0.20725370591245706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477</v>
      </c>
      <c r="Y90" s="125">
        <v>494</v>
      </c>
      <c r="Z90" s="125">
        <v>535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6215</v>
      </c>
      <c r="Y91" s="125">
        <v>6234</v>
      </c>
      <c r="Z91" s="125">
        <v>6455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531</v>
      </c>
      <c r="Y93" s="125">
        <v>592</v>
      </c>
      <c r="Z93" s="125">
        <v>621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1714</v>
      </c>
      <c r="Y94" s="125">
        <v>1742</v>
      </c>
      <c r="Z94" s="125">
        <v>1818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128</v>
      </c>
      <c r="Y95" s="125">
        <v>142</v>
      </c>
      <c r="Z95" s="125">
        <v>152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656</v>
      </c>
      <c r="Y96" s="125">
        <v>687</v>
      </c>
      <c r="Z96" s="125">
        <v>719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1069</v>
      </c>
      <c r="Y97" s="125">
        <v>1129</v>
      </c>
      <c r="Z97" s="125">
        <v>1117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515</v>
      </c>
      <c r="Y98" s="125">
        <v>491</v>
      </c>
      <c r="Z98" s="125">
        <v>527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25</v>
      </c>
      <c r="Y99" s="125">
        <v>25</v>
      </c>
      <c r="Z99" s="125">
        <v>24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239</v>
      </c>
      <c r="Y100" s="125">
        <v>248</v>
      </c>
      <c r="Z100" s="125">
        <v>268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5912</v>
      </c>
      <c r="Y101" s="125">
        <v>5959</v>
      </c>
      <c r="Z101" s="125">
        <v>6099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11493</v>
      </c>
      <c r="Y104" s="125">
        <v>12341</v>
      </c>
      <c r="Z104" s="125">
        <v>12649</v>
      </c>
      <c r="AB104" s="122" t="str">
        <f>TEXT(Z104,"###,###")</f>
        <v>12,649</v>
      </c>
      <c r="AD104" s="143">
        <f>Z104/($Z$4)*100</f>
        <v>70.464041000501368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3839</v>
      </c>
      <c r="Y105" s="125">
        <v>3878</v>
      </c>
      <c r="Z105" s="125">
        <v>3951</v>
      </c>
      <c r="AB105" s="122" t="str">
        <f>TEXT(Z105,"###,###")</f>
        <v>3,951</v>
      </c>
      <c r="AD105" s="143">
        <f>Z105/($Z$4)*100</f>
        <v>22.009915882123561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15332</v>
      </c>
      <c r="Y106" s="132">
        <v>16219</v>
      </c>
      <c r="Z106" s="132">
        <v>16600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2095</v>
      </c>
      <c r="Y108" s="125">
        <v>2283</v>
      </c>
      <c r="Z108" s="125">
        <v>2853</v>
      </c>
      <c r="AB108" s="122" t="str">
        <f>TEXT(Z108,"###,###")</f>
        <v>2,853</v>
      </c>
      <c r="AD108" s="143">
        <f>Z108/($Z$4)*100</f>
        <v>15.893264999164391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2043</v>
      </c>
      <c r="Y109" s="125">
        <v>2341</v>
      </c>
      <c r="Z109" s="125">
        <v>2227</v>
      </c>
      <c r="AB109" s="122" t="str">
        <f>TEXT(Z109,"###,###")</f>
        <v>2,227</v>
      </c>
      <c r="AD109" s="143">
        <f>Z109/($Z$4)*100</f>
        <v>12.405994095036487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3603</v>
      </c>
      <c r="Y110" s="125">
        <v>3720</v>
      </c>
      <c r="Z110" s="125">
        <v>3818</v>
      </c>
      <c r="AB110" s="122" t="str">
        <f>TEXT(Z110,"###,###")</f>
        <v>3,818</v>
      </c>
      <c r="AD110" s="143">
        <f>Z110/($Z$4)*100</f>
        <v>21.269010083003735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7594</v>
      </c>
      <c r="Y111" s="125">
        <v>7875</v>
      </c>
      <c r="Z111" s="125">
        <v>7696</v>
      </c>
      <c r="AB111" s="122" t="str">
        <f>TEXT(Z111,"###,###")</f>
        <v>7,696</v>
      </c>
      <c r="AD111" s="143">
        <f>Z111/($Z$4)*100</f>
        <v>42.872263383655508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16777</v>
      </c>
      <c r="Y112" s="125">
        <v>17395</v>
      </c>
      <c r="Z112" s="125">
        <v>17951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36.67</v>
      </c>
      <c r="U118" s="144">
        <v>36.96</v>
      </c>
      <c r="V118" s="144">
        <v>41.31</v>
      </c>
      <c r="W118" s="144">
        <v>37.49</v>
      </c>
      <c r="X118" s="144">
        <v>42.7</v>
      </c>
      <c r="Y118" s="144">
        <v>40.86</v>
      </c>
      <c r="Z118" s="144">
        <v>40.78</v>
      </c>
      <c r="AB118" s="122" t="str">
        <f>TEXT(Z118,"##.0")</f>
        <v>40.8</v>
      </c>
    </row>
    <row r="120" spans="19:32" x14ac:dyDescent="0.25">
      <c r="S120" s="115" t="s">
        <v>106</v>
      </c>
      <c r="T120" s="125">
        <v>10283</v>
      </c>
      <c r="U120" s="125">
        <v>10373</v>
      </c>
      <c r="V120" s="125">
        <v>10315</v>
      </c>
      <c r="W120" s="125">
        <v>10358</v>
      </c>
      <c r="X120" s="125">
        <v>10321</v>
      </c>
      <c r="Y120" s="125">
        <v>10374</v>
      </c>
      <c r="Z120" s="125">
        <v>10662</v>
      </c>
      <c r="AB120" s="122" t="str">
        <f>TEXT(Z120,"###,###")</f>
        <v>10,662</v>
      </c>
    </row>
    <row r="121" spans="19:32" x14ac:dyDescent="0.25">
      <c r="S121" s="115" t="s">
        <v>107</v>
      </c>
      <c r="T121" s="125">
        <v>946</v>
      </c>
      <c r="U121" s="125">
        <v>939</v>
      </c>
      <c r="V121" s="125">
        <v>924</v>
      </c>
      <c r="W121" s="125">
        <v>890</v>
      </c>
      <c r="X121" s="125">
        <v>866</v>
      </c>
      <c r="Y121" s="125">
        <v>885</v>
      </c>
      <c r="Z121" s="125">
        <v>864</v>
      </c>
      <c r="AB121" s="122" t="str">
        <f>TEXT(Z121,"###,###")</f>
        <v>864</v>
      </c>
    </row>
    <row r="122" spans="19:32" x14ac:dyDescent="0.25">
      <c r="S122" s="115" t="s">
        <v>108</v>
      </c>
      <c r="T122" s="125">
        <v>949</v>
      </c>
      <c r="U122" s="125">
        <v>894</v>
      </c>
      <c r="V122" s="125">
        <v>948</v>
      </c>
      <c r="W122" s="125">
        <v>910</v>
      </c>
      <c r="X122" s="125">
        <v>938</v>
      </c>
      <c r="Y122" s="125">
        <v>934</v>
      </c>
      <c r="Z122" s="125">
        <v>1035</v>
      </c>
      <c r="AB122" s="122" t="str">
        <f>TEXT(Z122,"###,###")</f>
        <v>1,035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11232</v>
      </c>
      <c r="U124" s="125">
        <v>11267</v>
      </c>
      <c r="V124" s="125">
        <v>11263</v>
      </c>
      <c r="W124" s="125">
        <v>11268</v>
      </c>
      <c r="X124" s="125">
        <v>11259</v>
      </c>
      <c r="Y124" s="125">
        <v>11308</v>
      </c>
      <c r="Z124" s="125">
        <v>11697</v>
      </c>
      <c r="AB124" s="122" t="str">
        <f>TEXT(Z124,"###,###")</f>
        <v>11,697</v>
      </c>
      <c r="AD124" s="139">
        <f>Z124/$Z$7*100</f>
        <v>93.128980891719749</v>
      </c>
    </row>
    <row r="125" spans="19:32" x14ac:dyDescent="0.25">
      <c r="S125" s="115" t="s">
        <v>110</v>
      </c>
      <c r="T125" s="125">
        <v>1895</v>
      </c>
      <c r="U125" s="125">
        <v>1833</v>
      </c>
      <c r="V125" s="125">
        <v>1872</v>
      </c>
      <c r="W125" s="125">
        <v>1800</v>
      </c>
      <c r="X125" s="125">
        <v>1804</v>
      </c>
      <c r="Y125" s="125">
        <v>1819</v>
      </c>
      <c r="Z125" s="125">
        <v>1899</v>
      </c>
      <c r="AB125" s="122" t="str">
        <f>TEXT(Z125,"###,###")</f>
        <v>1,899</v>
      </c>
      <c r="AD125" s="139">
        <f>Z125/$Z$7*100</f>
        <v>15.119426751592357</v>
      </c>
    </row>
    <row r="127" spans="19:32" x14ac:dyDescent="0.25">
      <c r="S127" s="115" t="s">
        <v>111</v>
      </c>
      <c r="T127" s="125">
        <v>6243</v>
      </c>
      <c r="U127" s="125">
        <v>6309</v>
      </c>
      <c r="V127" s="125">
        <v>6310</v>
      </c>
      <c r="W127" s="125">
        <v>6251</v>
      </c>
      <c r="X127" s="125">
        <v>6214</v>
      </c>
      <c r="Y127" s="125">
        <v>6234</v>
      </c>
      <c r="Z127" s="125">
        <v>6456</v>
      </c>
      <c r="AB127" s="122" t="str">
        <f>TEXT(Z127,"###,###")</f>
        <v>6,456</v>
      </c>
      <c r="AD127" s="139">
        <f>Z127/$Z$7*100</f>
        <v>51.401273885350321</v>
      </c>
    </row>
    <row r="128" spans="19:32" x14ac:dyDescent="0.25">
      <c r="S128" s="115" t="s">
        <v>112</v>
      </c>
      <c r="T128" s="125">
        <v>5937</v>
      </c>
      <c r="U128" s="125">
        <v>5901</v>
      </c>
      <c r="V128" s="125">
        <v>5876</v>
      </c>
      <c r="W128" s="125">
        <v>5911</v>
      </c>
      <c r="X128" s="125">
        <v>5913</v>
      </c>
      <c r="Y128" s="125">
        <v>5959</v>
      </c>
      <c r="Z128" s="125">
        <v>6100</v>
      </c>
      <c r="AB128" s="122" t="str">
        <f>TEXT(Z128,"###,###")</f>
        <v>6,100</v>
      </c>
      <c r="AD128" s="139">
        <f>Z128/$Z$7*100</f>
        <v>48.566878980891723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15" id="{72B3A634-A64C-4D45-93EB-B91DF6957C7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18" id="{5DB9E7B6-28B6-4829-9826-4EF09029801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221" id="{6AD77B9D-D8A4-4281-9984-583E5960974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224" id="{9C658672-6A28-4023-A827-E5F62DC33E9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E2FE6-B06D-4CF1-8CFF-DF1875ACD1B9}">
  <sheetPr codeName="Sheet115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Renmark Paringa</v>
      </c>
      <c r="T1" s="113"/>
      <c r="U1" s="113"/>
      <c r="V1" s="113"/>
      <c r="W1" s="113"/>
      <c r="X1" s="113"/>
      <c r="Y1" s="114" t="str">
        <f>Y3</f>
        <v>10.51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170</v>
      </c>
      <c r="Y3" s="118" t="s">
        <v>249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10.51 Renmark Paringa,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5240</v>
      </c>
      <c r="U4" s="121">
        <v>5677</v>
      </c>
      <c r="V4" s="121">
        <v>5909</v>
      </c>
      <c r="W4" s="121">
        <v>6329</v>
      </c>
      <c r="X4" s="121">
        <v>6536</v>
      </c>
      <c r="Y4" s="121">
        <v>7103</v>
      </c>
      <c r="Z4" s="121">
        <v>8858</v>
      </c>
      <c r="AB4" s="122" t="str">
        <f>TEXT(Z4,"###,###")</f>
        <v>8,858</v>
      </c>
      <c r="AD4" s="123">
        <f>Z4/Y4-1</f>
        <v>0.24707869914120795</v>
      </c>
      <c r="AF4" s="123">
        <f t="shared" ref="AF4:AF9" si="0">Z4/T4-1</f>
        <v>0.69045801526717554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2900</v>
      </c>
      <c r="U5" s="121">
        <v>3059</v>
      </c>
      <c r="V5" s="121">
        <v>3221</v>
      </c>
      <c r="W5" s="121">
        <v>3440</v>
      </c>
      <c r="X5" s="121">
        <v>3557</v>
      </c>
      <c r="Y5" s="121">
        <v>3891</v>
      </c>
      <c r="Z5" s="121">
        <v>5168</v>
      </c>
      <c r="AB5" s="122" t="str">
        <f>TEXT(Z5,"###,###")</f>
        <v>5,168</v>
      </c>
      <c r="AD5" s="123">
        <f t="shared" ref="AD5:AD9" si="1">Z5/Y5-1</f>
        <v>0.32819326651246472</v>
      </c>
      <c r="AF5" s="123">
        <f t="shared" si="0"/>
        <v>0.78206896551724148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2336</v>
      </c>
      <c r="U6" s="121">
        <v>2615</v>
      </c>
      <c r="V6" s="121">
        <v>2687</v>
      </c>
      <c r="W6" s="121">
        <v>2890</v>
      </c>
      <c r="X6" s="121">
        <v>2982</v>
      </c>
      <c r="Y6" s="121">
        <v>3212</v>
      </c>
      <c r="Z6" s="121">
        <v>3686</v>
      </c>
      <c r="AB6" s="122" t="str">
        <f>TEXT(Z6,"###,###")</f>
        <v>3,686</v>
      </c>
      <c r="AD6" s="123">
        <f t="shared" si="1"/>
        <v>0.14757160647571599</v>
      </c>
      <c r="AF6" s="123">
        <f t="shared" si="0"/>
        <v>0.5779109589041096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3418</v>
      </c>
      <c r="U7" s="121">
        <v>3727</v>
      </c>
      <c r="V7" s="121">
        <v>3868</v>
      </c>
      <c r="W7" s="121">
        <v>4055</v>
      </c>
      <c r="X7" s="121">
        <v>4242</v>
      </c>
      <c r="Y7" s="121">
        <v>4715</v>
      </c>
      <c r="Z7" s="121">
        <v>6075</v>
      </c>
      <c r="AB7" s="122" t="str">
        <f>TEXT(Z7,"###,###")</f>
        <v>6,075</v>
      </c>
      <c r="AD7" s="123">
        <f t="shared" si="1"/>
        <v>0.28844114528101805</v>
      </c>
      <c r="AF7" s="123">
        <f t="shared" si="0"/>
        <v>0.77735517846693969</v>
      </c>
    </row>
    <row r="8" spans="1:32" ht="17.25" customHeight="1" x14ac:dyDescent="0.25">
      <c r="A8" s="44" t="s">
        <v>13</v>
      </c>
      <c r="B8" s="45"/>
      <c r="C8" s="46"/>
      <c r="D8" s="47" t="str">
        <f>AB4</f>
        <v>8,858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6,075</v>
      </c>
      <c r="P8" s="48"/>
      <c r="S8" s="120" t="s">
        <v>88</v>
      </c>
      <c r="T8" s="121">
        <v>25864</v>
      </c>
      <c r="U8" s="121">
        <v>26837</v>
      </c>
      <c r="V8" s="121">
        <v>27882</v>
      </c>
      <c r="W8" s="121">
        <v>29200</v>
      </c>
      <c r="X8" s="121">
        <v>31550.720000000001</v>
      </c>
      <c r="Y8" s="121">
        <v>30000</v>
      </c>
      <c r="Z8" s="121">
        <v>33108.11</v>
      </c>
      <c r="AB8" s="122" t="str">
        <f>TEXT(Z8,"$###,###")</f>
        <v>$33,108</v>
      </c>
      <c r="AD8" s="123">
        <f t="shared" si="1"/>
        <v>0.10360366666666665</v>
      </c>
      <c r="AF8" s="123">
        <f t="shared" si="0"/>
        <v>0.28008467367769874</v>
      </c>
    </row>
    <row r="9" spans="1:32" x14ac:dyDescent="0.25">
      <c r="A9" s="52" t="s">
        <v>15</v>
      </c>
      <c r="B9" s="53"/>
      <c r="C9" s="54"/>
      <c r="D9" s="55">
        <f>AD104</f>
        <v>76.224881463084216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57.810699588477362</v>
      </c>
      <c r="P9" s="56" t="s">
        <v>89</v>
      </c>
      <c r="S9" s="120" t="s">
        <v>7</v>
      </c>
      <c r="T9" s="121">
        <v>114258385</v>
      </c>
      <c r="U9" s="121">
        <v>127273123</v>
      </c>
      <c r="V9" s="121">
        <v>137740410</v>
      </c>
      <c r="W9" s="121">
        <v>152920110</v>
      </c>
      <c r="X9" s="121">
        <v>165508314</v>
      </c>
      <c r="Y9" s="121">
        <v>187008455</v>
      </c>
      <c r="Z9" s="121">
        <v>246766728</v>
      </c>
      <c r="AB9" s="122" t="str">
        <f>TEXT(Z9/1000000,"$#,###.0")&amp;" mil"</f>
        <v>$246.8 mil</v>
      </c>
      <c r="AD9" s="123">
        <f t="shared" si="1"/>
        <v>0.3195485091837158</v>
      </c>
      <c r="AF9" s="123">
        <f t="shared" si="0"/>
        <v>1.1597253278172976</v>
      </c>
    </row>
    <row r="10" spans="1:32" x14ac:dyDescent="0.25">
      <c r="A10" s="52" t="s">
        <v>18</v>
      </c>
      <c r="B10" s="53"/>
      <c r="C10" s="54"/>
      <c r="D10" s="55">
        <f>AD105</f>
        <v>11.515014675999097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42.041152263374485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89.975308641975303</v>
      </c>
      <c r="P11" s="56" t="s">
        <v>89</v>
      </c>
      <c r="S11" s="120" t="s">
        <v>30</v>
      </c>
      <c r="T11" s="125">
        <v>4649</v>
      </c>
      <c r="U11" s="125">
        <v>5047</v>
      </c>
      <c r="V11" s="125">
        <v>5300</v>
      </c>
      <c r="W11" s="125">
        <v>5595</v>
      </c>
      <c r="X11" s="125">
        <v>5731</v>
      </c>
      <c r="Y11" s="125">
        <v>6231</v>
      </c>
      <c r="Z11" s="125">
        <v>7757</v>
      </c>
    </row>
    <row r="12" spans="1:32" ht="28.5" customHeight="1" x14ac:dyDescent="0.25">
      <c r="A12" s="52" t="s">
        <v>20</v>
      </c>
      <c r="B12" s="54"/>
      <c r="C12" s="54"/>
      <c r="D12" s="55">
        <f>AD108</f>
        <v>14.269586814179272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18.222222222222221</v>
      </c>
      <c r="P12" s="56" t="s">
        <v>89</v>
      </c>
      <c r="S12" s="120" t="s">
        <v>31</v>
      </c>
      <c r="T12" s="125">
        <v>595</v>
      </c>
      <c r="U12" s="125">
        <v>632</v>
      </c>
      <c r="V12" s="125">
        <v>616</v>
      </c>
      <c r="W12" s="125">
        <v>736</v>
      </c>
      <c r="X12" s="125">
        <v>802</v>
      </c>
      <c r="Y12" s="125">
        <v>872</v>
      </c>
      <c r="Z12" s="125">
        <v>1106</v>
      </c>
    </row>
    <row r="13" spans="1:32" ht="15" customHeight="1" x14ac:dyDescent="0.25">
      <c r="A13" s="52" t="s">
        <v>21</v>
      </c>
      <c r="B13" s="54"/>
      <c r="C13" s="54"/>
      <c r="D13" s="55">
        <f>AD109</f>
        <v>15.669451343418379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40.3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25.920072251072479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31.858207270264167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1320</v>
      </c>
      <c r="Z15" s="125">
        <v>1622</v>
      </c>
      <c r="AB15" s="129">
        <f t="shared" ref="AB15:AB34" si="2">IF(Z15="np",0,Z15/$Z$34)</f>
        <v>0.18315266485998194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19</v>
      </c>
      <c r="Z16" s="125">
        <v>27</v>
      </c>
      <c r="AB16" s="129">
        <f t="shared" si="2"/>
        <v>3.0487804878048782E-3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418</v>
      </c>
      <c r="Z17" s="125">
        <v>574</v>
      </c>
      <c r="AB17" s="129">
        <f t="shared" si="2"/>
        <v>6.4814814814814811E-2</v>
      </c>
    </row>
    <row r="18" spans="1:28" x14ac:dyDescent="0.25">
      <c r="A18" s="82" t="str">
        <f>$S$1&amp;" ("&amp;$T$2&amp;" to "&amp;$Z$2&amp;")"</f>
        <v>Renmark Paringa (2011-12 to 2017-18)</v>
      </c>
      <c r="B18" s="82"/>
      <c r="C18" s="82"/>
      <c r="D18" s="82"/>
      <c r="E18" s="82"/>
      <c r="F18" s="82"/>
      <c r="G18" s="82" t="str">
        <f>$S$1&amp;" ("&amp;$T$2&amp;" to "&amp;$Z$2&amp;")"</f>
        <v>Renmark Paringa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66</v>
      </c>
      <c r="Z18" s="125">
        <v>85</v>
      </c>
      <c r="AB18" s="129">
        <f t="shared" si="2"/>
        <v>9.5980126467931342E-3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270</v>
      </c>
      <c r="Z19" s="125">
        <v>382</v>
      </c>
      <c r="AB19" s="129">
        <f t="shared" si="2"/>
        <v>4.3134598012646796E-2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228</v>
      </c>
      <c r="Z20" s="125">
        <v>311</v>
      </c>
      <c r="AB20" s="129">
        <f t="shared" si="2"/>
        <v>3.5117434507678409E-2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643</v>
      </c>
      <c r="Z21" s="125">
        <v>723</v>
      </c>
      <c r="AB21" s="129">
        <f t="shared" si="2"/>
        <v>8.1639566395663957E-2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417</v>
      </c>
      <c r="Z22" s="125">
        <v>543</v>
      </c>
      <c r="AB22" s="129">
        <f t="shared" si="2"/>
        <v>6.1314363143631437E-2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162</v>
      </c>
      <c r="Z23" s="125">
        <v>299</v>
      </c>
      <c r="AB23" s="129">
        <f t="shared" si="2"/>
        <v>3.3762420957542907E-2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48</v>
      </c>
      <c r="Z24" s="125">
        <v>56</v>
      </c>
      <c r="AB24" s="129">
        <f t="shared" si="2"/>
        <v>6.3233965672990066E-3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128</v>
      </c>
      <c r="Z25" s="125">
        <v>183</v>
      </c>
      <c r="AB25" s="129">
        <f t="shared" si="2"/>
        <v>2.0663956639566397E-2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54</v>
      </c>
      <c r="Z26" s="125">
        <v>87</v>
      </c>
      <c r="AB26" s="129">
        <f t="shared" si="2"/>
        <v>9.8238482384823845E-3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130</v>
      </c>
      <c r="Z27" s="125">
        <v>150</v>
      </c>
      <c r="AB27" s="129">
        <f t="shared" si="2"/>
        <v>1.6937669376693765E-2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1092</v>
      </c>
      <c r="Z28" s="125">
        <v>1211</v>
      </c>
      <c r="AB28" s="129">
        <f t="shared" si="2"/>
        <v>0.136743450767841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227</v>
      </c>
      <c r="Z29" s="125">
        <v>269</v>
      </c>
      <c r="AB29" s="129">
        <f t="shared" si="2"/>
        <v>3.0374887082204156E-2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332</v>
      </c>
      <c r="Z30" s="125">
        <v>572</v>
      </c>
      <c r="AB30" s="129">
        <f t="shared" si="2"/>
        <v>6.4588979223125564E-2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527</v>
      </c>
      <c r="Z31" s="125">
        <v>642</v>
      </c>
      <c r="AB31" s="129">
        <f t="shared" si="2"/>
        <v>7.2493224932249328E-2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54</v>
      </c>
      <c r="Z32" s="125">
        <v>58</v>
      </c>
      <c r="AB32" s="129">
        <f t="shared" si="2"/>
        <v>6.5492321589882569E-3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119</v>
      </c>
      <c r="Z33" s="125">
        <v>166</v>
      </c>
      <c r="AB33" s="129">
        <f t="shared" si="2"/>
        <v>1.8744354110207768E-2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7103</v>
      </c>
      <c r="Z34" s="132">
        <v>8856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11</v>
      </c>
      <c r="Y44" s="125">
        <v>5</v>
      </c>
      <c r="Z44" s="125">
        <v>11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84</v>
      </c>
      <c r="Y45" s="125">
        <v>100</v>
      </c>
      <c r="Z45" s="125">
        <v>130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205</v>
      </c>
      <c r="Y46" s="125">
        <v>202</v>
      </c>
      <c r="Z46" s="125">
        <v>294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416</v>
      </c>
      <c r="Y47" s="125">
        <v>467</v>
      </c>
      <c r="Z47" s="125">
        <v>594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628</v>
      </c>
      <c r="Y48" s="125">
        <v>682</v>
      </c>
      <c r="Z48" s="125">
        <v>880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Renmark Paringa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400</v>
      </c>
      <c r="Y49" s="125">
        <v>456</v>
      </c>
      <c r="Z49" s="125">
        <v>578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283</v>
      </c>
      <c r="Y50" s="125">
        <v>290</v>
      </c>
      <c r="Z50" s="125">
        <v>415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292</v>
      </c>
      <c r="Y51" s="125">
        <v>283</v>
      </c>
      <c r="Z51" s="125">
        <v>390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324</v>
      </c>
      <c r="Y52" s="125">
        <v>359</v>
      </c>
      <c r="Z52" s="125">
        <v>431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256</v>
      </c>
      <c r="Y53" s="125">
        <v>290</v>
      </c>
      <c r="Z53" s="125">
        <v>399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289</v>
      </c>
      <c r="Y54" s="125">
        <v>316</v>
      </c>
      <c r="Z54" s="125">
        <v>384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200</v>
      </c>
      <c r="Y55" s="125">
        <v>231</v>
      </c>
      <c r="Z55" s="125">
        <v>355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104</v>
      </c>
      <c r="Y56" s="125">
        <v>122</v>
      </c>
      <c r="Z56" s="125">
        <v>170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35</v>
      </c>
      <c r="Y57" s="125">
        <v>44</v>
      </c>
      <c r="Z57" s="125">
        <v>78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20</v>
      </c>
      <c r="Y58" s="125">
        <v>25</v>
      </c>
      <c r="Z58" s="125">
        <v>28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16</v>
      </c>
      <c r="Y59" s="125">
        <v>15</v>
      </c>
      <c r="Z59" s="125">
        <v>17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8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3556</v>
      </c>
      <c r="Y61" s="125">
        <v>3891</v>
      </c>
      <c r="Z61" s="125">
        <v>5170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6</v>
      </c>
      <c r="Y63" s="125">
        <v>0</v>
      </c>
      <c r="Z63" s="125">
        <v>14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Renmark Paringa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78</v>
      </c>
      <c r="Y64" s="125">
        <v>83</v>
      </c>
      <c r="Z64" s="125">
        <v>128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220</v>
      </c>
      <c r="Y65" s="125">
        <v>197</v>
      </c>
      <c r="Z65" s="125">
        <v>230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332</v>
      </c>
      <c r="Y66" s="125">
        <v>373</v>
      </c>
      <c r="Z66" s="125">
        <v>337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524</v>
      </c>
      <c r="Y67" s="125">
        <v>554</v>
      </c>
      <c r="Z67" s="125">
        <v>531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344</v>
      </c>
      <c r="Y68" s="125">
        <v>360</v>
      </c>
      <c r="Z68" s="125">
        <v>357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220</v>
      </c>
      <c r="Y69" s="125">
        <v>245</v>
      </c>
      <c r="Z69" s="125">
        <v>315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246</v>
      </c>
      <c r="Y70" s="125">
        <v>266</v>
      </c>
      <c r="Z70" s="125">
        <v>287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271</v>
      </c>
      <c r="Y71" s="125">
        <v>274</v>
      </c>
      <c r="Z71" s="125">
        <v>361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208</v>
      </c>
      <c r="Y72" s="125">
        <v>244</v>
      </c>
      <c r="Z72" s="125">
        <v>311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250</v>
      </c>
      <c r="Y73" s="125">
        <v>276</v>
      </c>
      <c r="Z73" s="125">
        <v>375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165</v>
      </c>
      <c r="Y74" s="125">
        <v>200</v>
      </c>
      <c r="Z74" s="125">
        <v>263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72</v>
      </c>
      <c r="Y75" s="125">
        <v>69</v>
      </c>
      <c r="Z75" s="125">
        <v>98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22</v>
      </c>
      <c r="Y76" s="125">
        <v>38</v>
      </c>
      <c r="Z76" s="125">
        <v>45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18</v>
      </c>
      <c r="Y77" s="125">
        <v>14</v>
      </c>
      <c r="Z77" s="125">
        <v>20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4</v>
      </c>
      <c r="Y78" s="125">
        <v>11</v>
      </c>
      <c r="Z78" s="125">
        <v>17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0</v>
      </c>
      <c r="Z79" s="125">
        <v>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2979</v>
      </c>
      <c r="Y80" s="125">
        <v>3212</v>
      </c>
      <c r="Z80" s="125">
        <v>3685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Renmark Paringa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178</v>
      </c>
      <c r="Y83" s="125">
        <v>220</v>
      </c>
      <c r="Z83" s="125">
        <v>279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125</v>
      </c>
      <c r="Y84" s="125">
        <v>138</v>
      </c>
      <c r="Z84" s="125">
        <v>169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8,858</v>
      </c>
      <c r="D85" s="96">
        <f t="shared" ref="D85:D90" si="4">AD4</f>
        <v>0.24707869914120795</v>
      </c>
      <c r="E85" s="97">
        <f t="shared" ref="E85:E90" si="5">AD4</f>
        <v>0.24707869914120795</v>
      </c>
      <c r="F85" s="96">
        <f t="shared" ref="F85:F90" si="6">AF4</f>
        <v>0.69045801526717554</v>
      </c>
      <c r="G85" s="97">
        <f t="shared" ref="G85:G90" si="7">AF4</f>
        <v>0.69045801526717554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286</v>
      </c>
      <c r="Y85" s="125">
        <v>306</v>
      </c>
      <c r="Z85" s="125">
        <v>388</v>
      </c>
    </row>
    <row r="86" spans="1:32" ht="15" customHeight="1" x14ac:dyDescent="0.25">
      <c r="A86" s="98" t="s">
        <v>4</v>
      </c>
      <c r="B86" s="95"/>
      <c r="C86" s="109" t="str">
        <f t="shared" si="3"/>
        <v>5,168</v>
      </c>
      <c r="D86" s="96">
        <f t="shared" si="4"/>
        <v>0.32819326651246472</v>
      </c>
      <c r="E86" s="97">
        <f t="shared" si="5"/>
        <v>0.32819326651246472</v>
      </c>
      <c r="F86" s="96">
        <f t="shared" si="6"/>
        <v>0.78206896551724148</v>
      </c>
      <c r="G86" s="97">
        <f t="shared" si="7"/>
        <v>0.78206896551724148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86</v>
      </c>
      <c r="Y86" s="125">
        <v>90</v>
      </c>
      <c r="Z86" s="125">
        <v>108</v>
      </c>
    </row>
    <row r="87" spans="1:32" ht="15" customHeight="1" x14ac:dyDescent="0.25">
      <c r="A87" s="98" t="s">
        <v>5</v>
      </c>
      <c r="B87" s="95"/>
      <c r="C87" s="109" t="str">
        <f t="shared" si="3"/>
        <v>3,686</v>
      </c>
      <c r="D87" s="96">
        <f t="shared" si="4"/>
        <v>0.14757160647571599</v>
      </c>
      <c r="E87" s="97">
        <f t="shared" si="5"/>
        <v>0.14757160647571599</v>
      </c>
      <c r="F87" s="96">
        <f t="shared" si="6"/>
        <v>0.5779109589041096</v>
      </c>
      <c r="G87" s="97">
        <f t="shared" si="7"/>
        <v>0.5779109589041096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64</v>
      </c>
      <c r="Y87" s="125">
        <v>61</v>
      </c>
      <c r="Z87" s="125">
        <v>78</v>
      </c>
    </row>
    <row r="88" spans="1:32" ht="15" customHeight="1" x14ac:dyDescent="0.25">
      <c r="A88" s="95" t="s">
        <v>6</v>
      </c>
      <c r="B88" s="95"/>
      <c r="C88" s="109" t="str">
        <f t="shared" si="3"/>
        <v>6,075</v>
      </c>
      <c r="D88" s="96">
        <f t="shared" si="4"/>
        <v>0.28844114528101805</v>
      </c>
      <c r="E88" s="97">
        <f t="shared" si="5"/>
        <v>0.28844114528101805</v>
      </c>
      <c r="F88" s="96">
        <f t="shared" si="6"/>
        <v>0.77735517846693969</v>
      </c>
      <c r="G88" s="97">
        <f t="shared" si="7"/>
        <v>0.77735517846693969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96</v>
      </c>
      <c r="Y88" s="125">
        <v>102</v>
      </c>
      <c r="Z88" s="125">
        <v>119</v>
      </c>
    </row>
    <row r="89" spans="1:32" ht="15" customHeight="1" x14ac:dyDescent="0.25">
      <c r="A89" s="95" t="s">
        <v>104</v>
      </c>
      <c r="B89" s="95"/>
      <c r="C89" s="146" t="str">
        <f t="shared" si="3"/>
        <v>$33,108</v>
      </c>
      <c r="D89" s="96">
        <f t="shared" si="4"/>
        <v>0.10360366666666665</v>
      </c>
      <c r="E89" s="97">
        <f t="shared" si="5"/>
        <v>0.10360366666666665</v>
      </c>
      <c r="F89" s="96">
        <f t="shared" si="6"/>
        <v>0.28008467367769874</v>
      </c>
      <c r="G89" s="97">
        <f t="shared" si="7"/>
        <v>0.28008467367769874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242</v>
      </c>
      <c r="Y89" s="125">
        <v>272</v>
      </c>
      <c r="Z89" s="125">
        <v>334</v>
      </c>
    </row>
    <row r="90" spans="1:32" ht="15" customHeight="1" x14ac:dyDescent="0.25">
      <c r="A90" s="95" t="s">
        <v>7</v>
      </c>
      <c r="B90" s="95"/>
      <c r="C90" s="109" t="str">
        <f t="shared" si="3"/>
        <v>$246.8 mil</v>
      </c>
      <c r="D90" s="96">
        <f t="shared" si="4"/>
        <v>0.3195485091837158</v>
      </c>
      <c r="E90" s="97">
        <f t="shared" si="5"/>
        <v>0.3195485091837158</v>
      </c>
      <c r="F90" s="96">
        <f t="shared" si="6"/>
        <v>1.1597253278172976</v>
      </c>
      <c r="G90" s="97">
        <f t="shared" si="7"/>
        <v>1.1597253278172976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604</v>
      </c>
      <c r="Y90" s="125">
        <v>599</v>
      </c>
      <c r="Z90" s="125">
        <v>696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2338</v>
      </c>
      <c r="Y91" s="125">
        <v>2609</v>
      </c>
      <c r="Z91" s="125">
        <v>3515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107</v>
      </c>
      <c r="Y93" s="125">
        <v>128</v>
      </c>
      <c r="Z93" s="125">
        <v>161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235</v>
      </c>
      <c r="Y94" s="125">
        <v>269</v>
      </c>
      <c r="Z94" s="125">
        <v>344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54</v>
      </c>
      <c r="Y95" s="125">
        <v>42</v>
      </c>
      <c r="Z95" s="125">
        <v>56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268</v>
      </c>
      <c r="Y96" s="125">
        <v>305</v>
      </c>
      <c r="Z96" s="125">
        <v>369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242</v>
      </c>
      <c r="Y97" s="125">
        <v>271</v>
      </c>
      <c r="Z97" s="125">
        <v>330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183</v>
      </c>
      <c r="Y98" s="125">
        <v>190</v>
      </c>
      <c r="Z98" s="125">
        <v>242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4</v>
      </c>
      <c r="Y99" s="125">
        <v>8</v>
      </c>
      <c r="Z99" s="125">
        <v>11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405</v>
      </c>
      <c r="Y100" s="125">
        <v>406</v>
      </c>
      <c r="Z100" s="125">
        <v>415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1907</v>
      </c>
      <c r="Y101" s="125">
        <v>2106</v>
      </c>
      <c r="Z101" s="125">
        <v>2556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4963</v>
      </c>
      <c r="Y104" s="125">
        <v>5489</v>
      </c>
      <c r="Z104" s="125">
        <v>6752</v>
      </c>
      <c r="AB104" s="122" t="str">
        <f>TEXT(Z104,"###,###")</f>
        <v>6,752</v>
      </c>
      <c r="AD104" s="143">
        <f>Z104/($Z$4)*100</f>
        <v>76.224881463084216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775</v>
      </c>
      <c r="Y105" s="125">
        <v>844</v>
      </c>
      <c r="Z105" s="125">
        <v>1020</v>
      </c>
      <c r="AB105" s="122" t="str">
        <f>TEXT(Z105,"###,###")</f>
        <v>1,020</v>
      </c>
      <c r="AD105" s="143">
        <f>Z105/($Z$4)*100</f>
        <v>11.515014675999097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5738</v>
      </c>
      <c r="Y106" s="132">
        <v>6333</v>
      </c>
      <c r="Z106" s="132">
        <v>7772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855</v>
      </c>
      <c r="Y108" s="125">
        <v>893</v>
      </c>
      <c r="Z108" s="125">
        <v>1264</v>
      </c>
      <c r="AB108" s="122" t="str">
        <f>TEXT(Z108,"###,###")</f>
        <v>1,264</v>
      </c>
      <c r="AD108" s="143">
        <f>Z108/($Z$4)*100</f>
        <v>14.269586814179272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1066</v>
      </c>
      <c r="Y109" s="125">
        <v>1323</v>
      </c>
      <c r="Z109" s="125">
        <v>1388</v>
      </c>
      <c r="AB109" s="122" t="str">
        <f>TEXT(Z109,"###,###")</f>
        <v>1,388</v>
      </c>
      <c r="AD109" s="143">
        <f>Z109/($Z$4)*100</f>
        <v>15.669451343418379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1916</v>
      </c>
      <c r="Y110" s="125">
        <v>2122</v>
      </c>
      <c r="Z110" s="125">
        <v>2296</v>
      </c>
      <c r="AB110" s="122" t="str">
        <f>TEXT(Z110,"###,###")</f>
        <v>2,296</v>
      </c>
      <c r="AD110" s="143">
        <f>Z110/($Z$4)*100</f>
        <v>25.920072251072479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1901</v>
      </c>
      <c r="Y111" s="125">
        <v>1995</v>
      </c>
      <c r="Z111" s="125">
        <v>2822</v>
      </c>
      <c r="AB111" s="122" t="str">
        <f>TEXT(Z111,"###,###")</f>
        <v>2,822</v>
      </c>
      <c r="AD111" s="143">
        <f>Z111/($Z$4)*100</f>
        <v>31.858207270264167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6540</v>
      </c>
      <c r="Y112" s="125">
        <v>7103</v>
      </c>
      <c r="Z112" s="125">
        <v>8860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38.869999999999997</v>
      </c>
      <c r="U118" s="144">
        <v>40.409999999999997</v>
      </c>
      <c r="V118" s="144">
        <v>37.229999999999997</v>
      </c>
      <c r="W118" s="144">
        <v>36.619999999999997</v>
      </c>
      <c r="X118" s="144">
        <v>41.8</v>
      </c>
      <c r="Y118" s="144">
        <v>39.85</v>
      </c>
      <c r="Z118" s="144">
        <v>40.29</v>
      </c>
      <c r="AB118" s="122" t="str">
        <f>TEXT(Z118,"##.0")</f>
        <v>40.3</v>
      </c>
    </row>
    <row r="120" spans="19:32" x14ac:dyDescent="0.25">
      <c r="S120" s="115" t="s">
        <v>106</v>
      </c>
      <c r="T120" s="125">
        <v>2826</v>
      </c>
      <c r="U120" s="125">
        <v>3096</v>
      </c>
      <c r="V120" s="125">
        <v>3251</v>
      </c>
      <c r="W120" s="125">
        <v>3322</v>
      </c>
      <c r="X120" s="125">
        <v>3435</v>
      </c>
      <c r="Y120" s="125">
        <v>3843</v>
      </c>
      <c r="Z120" s="125">
        <v>4965</v>
      </c>
      <c r="AB120" s="122" t="str">
        <f>TEXT(Z120,"###,###")</f>
        <v>4,965</v>
      </c>
    </row>
    <row r="121" spans="19:32" x14ac:dyDescent="0.25">
      <c r="S121" s="115" t="s">
        <v>107</v>
      </c>
      <c r="T121" s="125">
        <v>294</v>
      </c>
      <c r="U121" s="125">
        <v>321</v>
      </c>
      <c r="V121" s="125">
        <v>319</v>
      </c>
      <c r="W121" s="125">
        <v>390</v>
      </c>
      <c r="X121" s="125">
        <v>416</v>
      </c>
      <c r="Y121" s="125">
        <v>471</v>
      </c>
      <c r="Z121" s="125">
        <v>606</v>
      </c>
      <c r="AB121" s="122" t="str">
        <f>TEXT(Z121,"###,###")</f>
        <v>606</v>
      </c>
    </row>
    <row r="122" spans="19:32" x14ac:dyDescent="0.25">
      <c r="S122" s="115" t="s">
        <v>108</v>
      </c>
      <c r="T122" s="125">
        <v>296</v>
      </c>
      <c r="U122" s="125">
        <v>309</v>
      </c>
      <c r="V122" s="125">
        <v>294</v>
      </c>
      <c r="W122" s="125">
        <v>348</v>
      </c>
      <c r="X122" s="125">
        <v>393</v>
      </c>
      <c r="Y122" s="125">
        <v>401</v>
      </c>
      <c r="Z122" s="125">
        <v>501</v>
      </c>
      <c r="AB122" s="122" t="str">
        <f>TEXT(Z122,"###,###")</f>
        <v>501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3122</v>
      </c>
      <c r="U124" s="125">
        <v>3405</v>
      </c>
      <c r="V124" s="125">
        <v>3545</v>
      </c>
      <c r="W124" s="125">
        <v>3670</v>
      </c>
      <c r="X124" s="125">
        <v>3828</v>
      </c>
      <c r="Y124" s="125">
        <v>4244</v>
      </c>
      <c r="Z124" s="125">
        <v>5466</v>
      </c>
      <c r="AB124" s="122" t="str">
        <f>TEXT(Z124,"###,###")</f>
        <v>5,466</v>
      </c>
      <c r="AD124" s="139">
        <f>Z124/$Z$7*100</f>
        <v>89.975308641975303</v>
      </c>
    </row>
    <row r="125" spans="19:32" x14ac:dyDescent="0.25">
      <c r="S125" s="115" t="s">
        <v>110</v>
      </c>
      <c r="T125" s="125">
        <v>590</v>
      </c>
      <c r="U125" s="125">
        <v>630</v>
      </c>
      <c r="V125" s="125">
        <v>613</v>
      </c>
      <c r="W125" s="125">
        <v>738</v>
      </c>
      <c r="X125" s="125">
        <v>809</v>
      </c>
      <c r="Y125" s="125">
        <v>872</v>
      </c>
      <c r="Z125" s="125">
        <v>1107</v>
      </c>
      <c r="AB125" s="122" t="str">
        <f>TEXT(Z125,"###,###")</f>
        <v>1,107</v>
      </c>
      <c r="AD125" s="139">
        <f>Z125/$Z$7*100</f>
        <v>18.222222222222221</v>
      </c>
    </row>
    <row r="127" spans="19:32" x14ac:dyDescent="0.25">
      <c r="S127" s="115" t="s">
        <v>111</v>
      </c>
      <c r="T127" s="125">
        <v>1841</v>
      </c>
      <c r="U127" s="125">
        <v>2007</v>
      </c>
      <c r="V127" s="125">
        <v>2104</v>
      </c>
      <c r="W127" s="125">
        <v>2171</v>
      </c>
      <c r="X127" s="125">
        <v>2332</v>
      </c>
      <c r="Y127" s="125">
        <v>2609</v>
      </c>
      <c r="Z127" s="125">
        <v>3512</v>
      </c>
      <c r="AB127" s="122" t="str">
        <f>TEXT(Z127,"###,###")</f>
        <v>3,512</v>
      </c>
      <c r="AD127" s="139">
        <f>Z127/$Z$7*100</f>
        <v>57.810699588477362</v>
      </c>
    </row>
    <row r="128" spans="19:32" x14ac:dyDescent="0.25">
      <c r="S128" s="115" t="s">
        <v>112</v>
      </c>
      <c r="T128" s="125">
        <v>1576</v>
      </c>
      <c r="U128" s="125">
        <v>1720</v>
      </c>
      <c r="V128" s="125">
        <v>1763</v>
      </c>
      <c r="W128" s="125">
        <v>1878</v>
      </c>
      <c r="X128" s="125">
        <v>1905</v>
      </c>
      <c r="Y128" s="125">
        <v>2106</v>
      </c>
      <c r="Z128" s="125">
        <v>2554</v>
      </c>
      <c r="AB128" s="122" t="str">
        <f>TEXT(Z128,"###,###")</f>
        <v>2,554</v>
      </c>
      <c r="AD128" s="139">
        <f>Z128/$Z$7*100</f>
        <v>42.041152263374485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05" id="{DCE1AFCB-4175-4FB4-AC8A-115DD9650A3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08" id="{7F2FBF88-EC91-494F-B805-41179ECECEA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211" id="{278A6490-1FB0-4FC8-95CF-98F3F33F815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214" id="{26BE89F9-5AB9-4831-9490-85A610C137B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B78052-DA8E-4F10-BD27-0801642596DE}">
  <sheetPr codeName="Sheet116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Robe</v>
      </c>
      <c r="T1" s="113"/>
      <c r="U1" s="113"/>
      <c r="V1" s="113"/>
      <c r="W1" s="113"/>
      <c r="X1" s="113"/>
      <c r="Y1" s="114" t="str">
        <f>Y3</f>
        <v>10.52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171</v>
      </c>
      <c r="Y3" s="118" t="s">
        <v>250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10.52 Robe,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892</v>
      </c>
      <c r="U4" s="121">
        <v>985</v>
      </c>
      <c r="V4" s="121">
        <v>1032</v>
      </c>
      <c r="W4" s="121">
        <v>1060</v>
      </c>
      <c r="X4" s="121">
        <v>1051</v>
      </c>
      <c r="Y4" s="121">
        <v>1162</v>
      </c>
      <c r="Z4" s="121">
        <v>1296</v>
      </c>
      <c r="AB4" s="122" t="str">
        <f>TEXT(Z4,"###,###")</f>
        <v>1,296</v>
      </c>
      <c r="AD4" s="123">
        <f>Z4/Y4-1</f>
        <v>0.11531841652323571</v>
      </c>
      <c r="AF4" s="123">
        <f t="shared" ref="AF4:AF9" si="0">Z4/T4-1</f>
        <v>0.452914798206278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464</v>
      </c>
      <c r="U5" s="121">
        <v>514</v>
      </c>
      <c r="V5" s="121">
        <v>551</v>
      </c>
      <c r="W5" s="121">
        <v>546</v>
      </c>
      <c r="X5" s="121">
        <v>512</v>
      </c>
      <c r="Y5" s="121">
        <v>571</v>
      </c>
      <c r="Z5" s="121">
        <v>642</v>
      </c>
      <c r="AB5" s="122" t="str">
        <f>TEXT(Z5,"###,###")</f>
        <v>642</v>
      </c>
      <c r="AD5" s="123">
        <f t="shared" ref="AD5:AD9" si="1">Z5/Y5-1</f>
        <v>0.12434325744308228</v>
      </c>
      <c r="AF5" s="123">
        <f t="shared" si="0"/>
        <v>0.38362068965517238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431</v>
      </c>
      <c r="U6" s="121">
        <v>469</v>
      </c>
      <c r="V6" s="121">
        <v>482</v>
      </c>
      <c r="W6" s="121">
        <v>512</v>
      </c>
      <c r="X6" s="121">
        <v>542</v>
      </c>
      <c r="Y6" s="121">
        <v>591</v>
      </c>
      <c r="Z6" s="121">
        <v>651</v>
      </c>
      <c r="AB6" s="122" t="str">
        <f>TEXT(Z6,"###,###")</f>
        <v>651</v>
      </c>
      <c r="AD6" s="123">
        <f t="shared" si="1"/>
        <v>0.10152284263959399</v>
      </c>
      <c r="AF6" s="123">
        <f t="shared" si="0"/>
        <v>0.51044083526682127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599</v>
      </c>
      <c r="U7" s="121">
        <v>647</v>
      </c>
      <c r="V7" s="121">
        <v>665</v>
      </c>
      <c r="W7" s="121">
        <v>690</v>
      </c>
      <c r="X7" s="121">
        <v>708</v>
      </c>
      <c r="Y7" s="121">
        <v>776</v>
      </c>
      <c r="Z7" s="121">
        <v>872</v>
      </c>
      <c r="AB7" s="122" t="str">
        <f>TEXT(Z7,"###,###")</f>
        <v>872</v>
      </c>
      <c r="AD7" s="123">
        <f t="shared" si="1"/>
        <v>0.12371134020618557</v>
      </c>
      <c r="AF7" s="123">
        <f t="shared" si="0"/>
        <v>0.45575959933222032</v>
      </c>
    </row>
    <row r="8" spans="1:32" ht="17.25" customHeight="1" x14ac:dyDescent="0.25">
      <c r="A8" s="44" t="s">
        <v>13</v>
      </c>
      <c r="B8" s="45"/>
      <c r="C8" s="46"/>
      <c r="D8" s="47" t="str">
        <f>AB4</f>
        <v>1,296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872</v>
      </c>
      <c r="P8" s="48"/>
      <c r="S8" s="120" t="s">
        <v>88</v>
      </c>
      <c r="T8" s="121">
        <v>22310</v>
      </c>
      <c r="U8" s="121">
        <v>21200</v>
      </c>
      <c r="V8" s="121">
        <v>20286.740000000002</v>
      </c>
      <c r="W8" s="121">
        <v>24570.94</v>
      </c>
      <c r="X8" s="121">
        <v>26000</v>
      </c>
      <c r="Y8" s="121">
        <v>26694</v>
      </c>
      <c r="Z8" s="121">
        <v>25532</v>
      </c>
      <c r="AB8" s="122" t="str">
        <f>TEXT(Z8,"$###,###")</f>
        <v>$25,532</v>
      </c>
      <c r="AD8" s="123">
        <f t="shared" si="1"/>
        <v>-4.3530381359106918E-2</v>
      </c>
      <c r="AF8" s="123">
        <f t="shared" si="0"/>
        <v>0.14441954280591673</v>
      </c>
    </row>
    <row r="9" spans="1:32" x14ac:dyDescent="0.25">
      <c r="A9" s="52" t="s">
        <v>15</v>
      </c>
      <c r="B9" s="53"/>
      <c r="C9" s="54"/>
      <c r="D9" s="55">
        <f>AD104</f>
        <v>66.898148148148152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51.490825688073393</v>
      </c>
      <c r="P9" s="56" t="s">
        <v>89</v>
      </c>
      <c r="S9" s="120" t="s">
        <v>7</v>
      </c>
      <c r="T9" s="121">
        <v>20684659</v>
      </c>
      <c r="U9" s="121">
        <v>20185231</v>
      </c>
      <c r="V9" s="121">
        <v>23028154</v>
      </c>
      <c r="W9" s="121">
        <v>27348467</v>
      </c>
      <c r="X9" s="121">
        <v>28921474</v>
      </c>
      <c r="Y9" s="121">
        <v>33873537</v>
      </c>
      <c r="Z9" s="121">
        <v>38054769</v>
      </c>
      <c r="AB9" s="122" t="str">
        <f>TEXT(Z9/1000000,"$#,###.0")&amp;" mil"</f>
        <v>$38.1 mil</v>
      </c>
      <c r="AD9" s="123">
        <f t="shared" si="1"/>
        <v>0.12343653395274301</v>
      </c>
      <c r="AF9" s="123">
        <f t="shared" si="0"/>
        <v>0.83975810285294039</v>
      </c>
    </row>
    <row r="10" spans="1:32" x14ac:dyDescent="0.25">
      <c r="A10" s="52" t="s">
        <v>18</v>
      </c>
      <c r="B10" s="53"/>
      <c r="C10" s="54"/>
      <c r="D10" s="55">
        <f>AD105</f>
        <v>10.339506172839506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48.623853211009177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74.885321100917437</v>
      </c>
      <c r="P11" s="56" t="s">
        <v>89</v>
      </c>
      <c r="S11" s="120" t="s">
        <v>30</v>
      </c>
      <c r="T11" s="125">
        <v>672</v>
      </c>
      <c r="U11" s="125">
        <v>741</v>
      </c>
      <c r="V11" s="125">
        <v>778</v>
      </c>
      <c r="W11" s="125">
        <v>766</v>
      </c>
      <c r="X11" s="125">
        <v>777</v>
      </c>
      <c r="Y11" s="125">
        <v>860</v>
      </c>
      <c r="Z11" s="125">
        <v>945</v>
      </c>
    </row>
    <row r="12" spans="1:32" ht="28.5" customHeight="1" x14ac:dyDescent="0.25">
      <c r="A12" s="52" t="s">
        <v>20</v>
      </c>
      <c r="B12" s="54"/>
      <c r="C12" s="54"/>
      <c r="D12" s="55">
        <f>AD108</f>
        <v>27.160493827160494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39.564220183486235</v>
      </c>
      <c r="P12" s="56" t="s">
        <v>89</v>
      </c>
      <c r="S12" s="120" t="s">
        <v>31</v>
      </c>
      <c r="T12" s="125">
        <v>222</v>
      </c>
      <c r="U12" s="125">
        <v>246</v>
      </c>
      <c r="V12" s="125">
        <v>251</v>
      </c>
      <c r="W12" s="125">
        <v>295</v>
      </c>
      <c r="X12" s="125">
        <v>275</v>
      </c>
      <c r="Y12" s="125">
        <v>302</v>
      </c>
      <c r="Z12" s="125">
        <v>346</v>
      </c>
    </row>
    <row r="13" spans="1:32" ht="15" customHeight="1" x14ac:dyDescent="0.25">
      <c r="A13" s="52" t="s">
        <v>21</v>
      </c>
      <c r="B13" s="54"/>
      <c r="C13" s="54"/>
      <c r="D13" s="55">
        <f>AD109</f>
        <v>22.608024691358025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45.9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12.885802469135802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13.888888888888889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193</v>
      </c>
      <c r="Z15" s="125">
        <v>177</v>
      </c>
      <c r="AB15" s="129">
        <f t="shared" ref="AB15:AB34" si="2">IF(Z15="np",0,Z15/$Z$34)</f>
        <v>0.13678516228748069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0</v>
      </c>
      <c r="Z16" s="125">
        <v>0</v>
      </c>
      <c r="AB16" s="129">
        <f t="shared" si="2"/>
        <v>0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27</v>
      </c>
      <c r="Z17" s="125">
        <v>57</v>
      </c>
      <c r="AB17" s="129">
        <f t="shared" si="2"/>
        <v>4.4049459041731069E-2</v>
      </c>
    </row>
    <row r="18" spans="1:28" x14ac:dyDescent="0.25">
      <c r="A18" s="82" t="str">
        <f>$S$1&amp;" ("&amp;$T$2&amp;" to "&amp;$Z$2&amp;")"</f>
        <v>Robe (2011-12 to 2017-18)</v>
      </c>
      <c r="B18" s="82"/>
      <c r="C18" s="82"/>
      <c r="D18" s="82"/>
      <c r="E18" s="82"/>
      <c r="F18" s="82"/>
      <c r="G18" s="82" t="str">
        <f>$S$1&amp;" ("&amp;$T$2&amp;" to "&amp;$Z$2&amp;")"</f>
        <v>Robe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0</v>
      </c>
      <c r="Z18" s="125">
        <v>0</v>
      </c>
      <c r="AB18" s="129">
        <f t="shared" si="2"/>
        <v>0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81</v>
      </c>
      <c r="Z19" s="125">
        <v>100</v>
      </c>
      <c r="AB19" s="129">
        <f t="shared" si="2"/>
        <v>7.7279752704791344E-2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48</v>
      </c>
      <c r="Z20" s="125">
        <v>58</v>
      </c>
      <c r="AB20" s="129">
        <f t="shared" si="2"/>
        <v>4.482225656877898E-2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73</v>
      </c>
      <c r="Z21" s="125">
        <v>116</v>
      </c>
      <c r="AB21" s="129">
        <f t="shared" si="2"/>
        <v>8.964451313755796E-2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219</v>
      </c>
      <c r="Z22" s="125">
        <v>190</v>
      </c>
      <c r="AB22" s="129">
        <f t="shared" si="2"/>
        <v>0.14683153013910355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33</v>
      </c>
      <c r="Z23" s="125">
        <v>44</v>
      </c>
      <c r="AB23" s="129">
        <f t="shared" si="2"/>
        <v>3.4003091190108192E-2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0</v>
      </c>
      <c r="Z24" s="125">
        <v>0</v>
      </c>
      <c r="AB24" s="129">
        <f t="shared" si="2"/>
        <v>0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22</v>
      </c>
      <c r="Z25" s="125">
        <v>31</v>
      </c>
      <c r="AB25" s="129">
        <f t="shared" si="2"/>
        <v>2.3956723338485315E-2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17</v>
      </c>
      <c r="Z26" s="125">
        <v>25</v>
      </c>
      <c r="AB26" s="129">
        <f t="shared" si="2"/>
        <v>1.9319938176197836E-2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22</v>
      </c>
      <c r="Z27" s="125">
        <v>36</v>
      </c>
      <c r="AB27" s="129">
        <f t="shared" si="2"/>
        <v>2.7820710973724884E-2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24</v>
      </c>
      <c r="Z28" s="125">
        <v>43</v>
      </c>
      <c r="AB28" s="129">
        <f t="shared" si="2"/>
        <v>3.3230293663060281E-2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46</v>
      </c>
      <c r="Z29" s="125">
        <v>51</v>
      </c>
      <c r="AB29" s="129">
        <f t="shared" si="2"/>
        <v>3.9412673879443583E-2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39</v>
      </c>
      <c r="Z30" s="125">
        <v>51</v>
      </c>
      <c r="AB30" s="129">
        <f t="shared" si="2"/>
        <v>3.9412673879443583E-2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41</v>
      </c>
      <c r="Z31" s="125">
        <v>47</v>
      </c>
      <c r="AB31" s="129">
        <f t="shared" si="2"/>
        <v>3.6321483771251932E-2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0</v>
      </c>
      <c r="Z32" s="125">
        <v>10</v>
      </c>
      <c r="AB32" s="129">
        <f t="shared" si="2"/>
        <v>7.7279752704791345E-3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24</v>
      </c>
      <c r="Z33" s="125">
        <v>31</v>
      </c>
      <c r="AB33" s="129">
        <f t="shared" si="2"/>
        <v>2.3956723338485315E-2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1162</v>
      </c>
      <c r="Z34" s="132">
        <v>1294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4</v>
      </c>
      <c r="Y44" s="125">
        <v>3</v>
      </c>
      <c r="Z44" s="125">
        <v>7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7</v>
      </c>
      <c r="Y45" s="125">
        <v>11</v>
      </c>
      <c r="Z45" s="125">
        <v>18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26</v>
      </c>
      <c r="Y46" s="125">
        <v>33</v>
      </c>
      <c r="Z46" s="125">
        <v>36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52</v>
      </c>
      <c r="Y47" s="125">
        <v>49</v>
      </c>
      <c r="Z47" s="125">
        <v>57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43</v>
      </c>
      <c r="Y48" s="125">
        <v>46</v>
      </c>
      <c r="Z48" s="125">
        <v>46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Robe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55</v>
      </c>
      <c r="Y49" s="125">
        <v>54</v>
      </c>
      <c r="Z49" s="125">
        <v>56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34</v>
      </c>
      <c r="Y50" s="125">
        <v>28</v>
      </c>
      <c r="Z50" s="125">
        <v>39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43</v>
      </c>
      <c r="Y51" s="125">
        <v>44</v>
      </c>
      <c r="Z51" s="125">
        <v>44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42</v>
      </c>
      <c r="Y52" s="125">
        <v>58</v>
      </c>
      <c r="Z52" s="125">
        <v>73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49</v>
      </c>
      <c r="Y53" s="125">
        <v>63</v>
      </c>
      <c r="Z53" s="125">
        <v>58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47</v>
      </c>
      <c r="Y54" s="125">
        <v>57</v>
      </c>
      <c r="Z54" s="125">
        <v>69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45</v>
      </c>
      <c r="Y55" s="125">
        <v>64</v>
      </c>
      <c r="Z55" s="125">
        <v>50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24</v>
      </c>
      <c r="Y56" s="125">
        <v>29</v>
      </c>
      <c r="Z56" s="125">
        <v>47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12</v>
      </c>
      <c r="Y57" s="125">
        <v>16</v>
      </c>
      <c r="Z57" s="125">
        <v>16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11</v>
      </c>
      <c r="Y58" s="125">
        <v>10</v>
      </c>
      <c r="Z58" s="125">
        <v>14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0</v>
      </c>
      <c r="Y59" s="125">
        <v>6</v>
      </c>
      <c r="Z59" s="125">
        <v>1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508</v>
      </c>
      <c r="Y61" s="125">
        <v>571</v>
      </c>
      <c r="Z61" s="125">
        <v>645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2</v>
      </c>
      <c r="Y63" s="125">
        <v>5</v>
      </c>
      <c r="Z63" s="125">
        <v>11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Robe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14</v>
      </c>
      <c r="Y64" s="125">
        <v>12</v>
      </c>
      <c r="Z64" s="125">
        <v>17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38</v>
      </c>
      <c r="Y65" s="125">
        <v>39</v>
      </c>
      <c r="Z65" s="125">
        <v>27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42</v>
      </c>
      <c r="Y66" s="125">
        <v>61</v>
      </c>
      <c r="Z66" s="125">
        <v>62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55</v>
      </c>
      <c r="Y67" s="125">
        <v>44</v>
      </c>
      <c r="Z67" s="125">
        <v>53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49</v>
      </c>
      <c r="Y68" s="125">
        <v>61</v>
      </c>
      <c r="Z68" s="125">
        <v>79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39</v>
      </c>
      <c r="Y69" s="125">
        <v>40</v>
      </c>
      <c r="Z69" s="125">
        <v>35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46</v>
      </c>
      <c r="Y70" s="125">
        <v>54</v>
      </c>
      <c r="Z70" s="125">
        <v>57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52</v>
      </c>
      <c r="Y71" s="125">
        <v>46</v>
      </c>
      <c r="Z71" s="125">
        <v>42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50</v>
      </c>
      <c r="Y72" s="125">
        <v>60</v>
      </c>
      <c r="Z72" s="125">
        <v>67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63</v>
      </c>
      <c r="Y73" s="125">
        <v>58</v>
      </c>
      <c r="Z73" s="125">
        <v>64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38</v>
      </c>
      <c r="Y74" s="125">
        <v>50</v>
      </c>
      <c r="Z74" s="125">
        <v>51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25</v>
      </c>
      <c r="Y75" s="125">
        <v>39</v>
      </c>
      <c r="Z75" s="125">
        <v>49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14</v>
      </c>
      <c r="Y76" s="125">
        <v>13</v>
      </c>
      <c r="Z76" s="125">
        <v>17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5</v>
      </c>
      <c r="Y77" s="125">
        <v>7</v>
      </c>
      <c r="Z77" s="125">
        <v>11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0</v>
      </c>
      <c r="Y78" s="125">
        <v>0</v>
      </c>
      <c r="Z78" s="125">
        <v>0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0</v>
      </c>
      <c r="Z79" s="125">
        <v>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542</v>
      </c>
      <c r="Y80" s="125">
        <v>591</v>
      </c>
      <c r="Z80" s="125">
        <v>647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Robe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43</v>
      </c>
      <c r="Y83" s="125">
        <v>45</v>
      </c>
      <c r="Z83" s="125">
        <v>48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18</v>
      </c>
      <c r="Y84" s="125">
        <v>18</v>
      </c>
      <c r="Z84" s="125">
        <v>29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1,296</v>
      </c>
      <c r="D85" s="96">
        <f t="shared" ref="D85:D90" si="4">AD4</f>
        <v>0.11531841652323571</v>
      </c>
      <c r="E85" s="97">
        <f t="shared" ref="E85:E90" si="5">AD4</f>
        <v>0.11531841652323571</v>
      </c>
      <c r="F85" s="96">
        <f t="shared" ref="F85:F90" si="6">AF4</f>
        <v>0.452914798206278</v>
      </c>
      <c r="G85" s="97">
        <f t="shared" ref="G85:G90" si="7">AF4</f>
        <v>0.452914798206278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49</v>
      </c>
      <c r="Y85" s="125">
        <v>58</v>
      </c>
      <c r="Z85" s="125">
        <v>54</v>
      </c>
    </row>
    <row r="86" spans="1:32" ht="15" customHeight="1" x14ac:dyDescent="0.25">
      <c r="A86" s="98" t="s">
        <v>4</v>
      </c>
      <c r="B86" s="95"/>
      <c r="C86" s="109" t="str">
        <f t="shared" si="3"/>
        <v>642</v>
      </c>
      <c r="D86" s="96">
        <f t="shared" si="4"/>
        <v>0.12434325744308228</v>
      </c>
      <c r="E86" s="97">
        <f t="shared" si="5"/>
        <v>0.12434325744308228</v>
      </c>
      <c r="F86" s="96">
        <f t="shared" si="6"/>
        <v>0.38362068965517238</v>
      </c>
      <c r="G86" s="97">
        <f t="shared" si="7"/>
        <v>0.38362068965517238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14</v>
      </c>
      <c r="Y86" s="125">
        <v>17</v>
      </c>
      <c r="Z86" s="125">
        <v>21</v>
      </c>
    </row>
    <row r="87" spans="1:32" ht="15" customHeight="1" x14ac:dyDescent="0.25">
      <c r="A87" s="98" t="s">
        <v>5</v>
      </c>
      <c r="B87" s="95"/>
      <c r="C87" s="109" t="str">
        <f t="shared" si="3"/>
        <v>651</v>
      </c>
      <c r="D87" s="96">
        <f t="shared" si="4"/>
        <v>0.10152284263959399</v>
      </c>
      <c r="E87" s="97">
        <f t="shared" si="5"/>
        <v>0.10152284263959399</v>
      </c>
      <c r="F87" s="96">
        <f t="shared" si="6"/>
        <v>0.51044083526682127</v>
      </c>
      <c r="G87" s="97">
        <f t="shared" si="7"/>
        <v>0.51044083526682127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8</v>
      </c>
      <c r="Y87" s="125">
        <v>8</v>
      </c>
      <c r="Z87" s="125">
        <v>7</v>
      </c>
    </row>
    <row r="88" spans="1:32" ht="15" customHeight="1" x14ac:dyDescent="0.25">
      <c r="A88" s="95" t="s">
        <v>6</v>
      </c>
      <c r="B88" s="95"/>
      <c r="C88" s="109" t="str">
        <f t="shared" si="3"/>
        <v>872</v>
      </c>
      <c r="D88" s="96">
        <f t="shared" si="4"/>
        <v>0.12371134020618557</v>
      </c>
      <c r="E88" s="97">
        <f t="shared" si="5"/>
        <v>0.12371134020618557</v>
      </c>
      <c r="F88" s="96">
        <f t="shared" si="6"/>
        <v>0.45575959933222032</v>
      </c>
      <c r="G88" s="97">
        <f t="shared" si="7"/>
        <v>0.45575959933222032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9</v>
      </c>
      <c r="Y88" s="125">
        <v>16</v>
      </c>
      <c r="Z88" s="125">
        <v>20</v>
      </c>
    </row>
    <row r="89" spans="1:32" ht="15" customHeight="1" x14ac:dyDescent="0.25">
      <c r="A89" s="95" t="s">
        <v>104</v>
      </c>
      <c r="B89" s="95"/>
      <c r="C89" s="146" t="str">
        <f t="shared" si="3"/>
        <v>$25,532</v>
      </c>
      <c r="D89" s="96">
        <f t="shared" si="4"/>
        <v>-4.3530381359106918E-2</v>
      </c>
      <c r="E89" s="97">
        <f t="shared" si="5"/>
        <v>-4.3530381359106918E-2</v>
      </c>
      <c r="F89" s="96">
        <f t="shared" si="6"/>
        <v>0.14441954280591673</v>
      </c>
      <c r="G89" s="97">
        <f t="shared" si="7"/>
        <v>0.14441954280591673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21</v>
      </c>
      <c r="Y89" s="125">
        <v>22</v>
      </c>
      <c r="Z89" s="125">
        <v>20</v>
      </c>
    </row>
    <row r="90" spans="1:32" ht="15" customHeight="1" x14ac:dyDescent="0.25">
      <c r="A90" s="95" t="s">
        <v>7</v>
      </c>
      <c r="B90" s="95"/>
      <c r="C90" s="109" t="str">
        <f t="shared" si="3"/>
        <v>$38.1 mil</v>
      </c>
      <c r="D90" s="96">
        <f t="shared" si="4"/>
        <v>0.12343653395274301</v>
      </c>
      <c r="E90" s="97">
        <f t="shared" si="5"/>
        <v>0.12343653395274301</v>
      </c>
      <c r="F90" s="96">
        <f t="shared" si="6"/>
        <v>0.83975810285294039</v>
      </c>
      <c r="G90" s="97">
        <f t="shared" si="7"/>
        <v>0.83975810285294039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71</v>
      </c>
      <c r="Y90" s="125">
        <v>77</v>
      </c>
      <c r="Z90" s="125">
        <v>79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366</v>
      </c>
      <c r="Y91" s="125">
        <v>395</v>
      </c>
      <c r="Z91" s="125">
        <v>447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22</v>
      </c>
      <c r="Y93" s="125">
        <v>27</v>
      </c>
      <c r="Z93" s="125">
        <v>32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46</v>
      </c>
      <c r="Y94" s="125">
        <v>43</v>
      </c>
      <c r="Z94" s="125">
        <v>47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9</v>
      </c>
      <c r="Y95" s="125">
        <v>7</v>
      </c>
      <c r="Z95" s="125">
        <v>10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46</v>
      </c>
      <c r="Y96" s="125">
        <v>60</v>
      </c>
      <c r="Z96" s="125">
        <v>66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47</v>
      </c>
      <c r="Y97" s="125">
        <v>54</v>
      </c>
      <c r="Z97" s="125">
        <v>46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40</v>
      </c>
      <c r="Y98" s="125">
        <v>40</v>
      </c>
      <c r="Z98" s="125">
        <v>40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6</v>
      </c>
      <c r="Y99" s="125">
        <v>6</v>
      </c>
      <c r="Z99" s="125">
        <v>5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32</v>
      </c>
      <c r="Y100" s="125">
        <v>40</v>
      </c>
      <c r="Z100" s="125">
        <v>49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341</v>
      </c>
      <c r="Y101" s="125">
        <v>381</v>
      </c>
      <c r="Z101" s="125">
        <v>427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700</v>
      </c>
      <c r="Y104" s="125">
        <v>812</v>
      </c>
      <c r="Z104" s="125">
        <v>867</v>
      </c>
      <c r="AB104" s="122" t="str">
        <f>TEXT(Z104,"###,###")</f>
        <v>867</v>
      </c>
      <c r="AD104" s="143">
        <f>Z104/($Z$4)*100</f>
        <v>66.898148148148152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99</v>
      </c>
      <c r="Y105" s="125">
        <v>107</v>
      </c>
      <c r="Z105" s="125">
        <v>134</v>
      </c>
      <c r="AB105" s="122" t="str">
        <f>TEXT(Z105,"###,###")</f>
        <v>134</v>
      </c>
      <c r="AD105" s="143">
        <f>Z105/($Z$4)*100</f>
        <v>10.339506172839506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799</v>
      </c>
      <c r="Y106" s="132">
        <v>919</v>
      </c>
      <c r="Z106" s="132">
        <v>1001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249</v>
      </c>
      <c r="Y108" s="125">
        <v>279</v>
      </c>
      <c r="Z108" s="125">
        <v>352</v>
      </c>
      <c r="AB108" s="122" t="str">
        <f>TEXT(Z108,"###,###")</f>
        <v>352</v>
      </c>
      <c r="AD108" s="143">
        <f>Z108/($Z$4)*100</f>
        <v>27.160493827160494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258</v>
      </c>
      <c r="Y109" s="125">
        <v>280</v>
      </c>
      <c r="Z109" s="125">
        <v>293</v>
      </c>
      <c r="AB109" s="122" t="str">
        <f>TEXT(Z109,"###,###")</f>
        <v>293</v>
      </c>
      <c r="AD109" s="143">
        <f>Z109/($Z$4)*100</f>
        <v>22.608024691358025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135</v>
      </c>
      <c r="Y110" s="125">
        <v>208</v>
      </c>
      <c r="Z110" s="125">
        <v>167</v>
      </c>
      <c r="AB110" s="122" t="str">
        <f>TEXT(Z110,"###,###")</f>
        <v>167</v>
      </c>
      <c r="AD110" s="143">
        <f>Z110/($Z$4)*100</f>
        <v>12.885802469135802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160</v>
      </c>
      <c r="Y111" s="125">
        <v>152</v>
      </c>
      <c r="Z111" s="125">
        <v>180</v>
      </c>
      <c r="AB111" s="122" t="str">
        <f>TEXT(Z111,"###,###")</f>
        <v>180</v>
      </c>
      <c r="AD111" s="143">
        <f>Z111/($Z$4)*100</f>
        <v>13.888888888888889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1049</v>
      </c>
      <c r="Y112" s="125">
        <v>1162</v>
      </c>
      <c r="Z112" s="125">
        <v>1292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43.24</v>
      </c>
      <c r="U118" s="144">
        <v>46.14</v>
      </c>
      <c r="V118" s="144">
        <v>46.52</v>
      </c>
      <c r="W118" s="144">
        <v>40.81</v>
      </c>
      <c r="X118" s="144">
        <v>43.9</v>
      </c>
      <c r="Y118" s="144">
        <v>45.24</v>
      </c>
      <c r="Z118" s="144">
        <v>45.85</v>
      </c>
      <c r="AB118" s="122" t="str">
        <f>TEXT(Z118,"##.0")</f>
        <v>45.9</v>
      </c>
    </row>
    <row r="120" spans="19:32" x14ac:dyDescent="0.25">
      <c r="S120" s="115" t="s">
        <v>106</v>
      </c>
      <c r="T120" s="125">
        <v>378</v>
      </c>
      <c r="U120" s="125">
        <v>403</v>
      </c>
      <c r="V120" s="125">
        <v>414</v>
      </c>
      <c r="W120" s="125">
        <v>399</v>
      </c>
      <c r="X120" s="125">
        <v>439</v>
      </c>
      <c r="Y120" s="125">
        <v>474</v>
      </c>
      <c r="Z120" s="125">
        <v>526</v>
      </c>
      <c r="AB120" s="122" t="str">
        <f>TEXT(Z120,"###,###")</f>
        <v>526</v>
      </c>
    </row>
    <row r="121" spans="19:32" x14ac:dyDescent="0.25">
      <c r="S121" s="115" t="s">
        <v>107</v>
      </c>
      <c r="T121" s="125">
        <v>122</v>
      </c>
      <c r="U121" s="125">
        <v>144</v>
      </c>
      <c r="V121" s="125">
        <v>149</v>
      </c>
      <c r="W121" s="125">
        <v>165</v>
      </c>
      <c r="X121" s="125">
        <v>152</v>
      </c>
      <c r="Y121" s="125">
        <v>191</v>
      </c>
      <c r="Z121" s="125">
        <v>218</v>
      </c>
      <c r="AB121" s="122" t="str">
        <f>TEXT(Z121,"###,###")</f>
        <v>218</v>
      </c>
    </row>
    <row r="122" spans="19:32" x14ac:dyDescent="0.25">
      <c r="S122" s="115" t="s">
        <v>108</v>
      </c>
      <c r="T122" s="125">
        <v>94</v>
      </c>
      <c r="U122" s="125">
        <v>100</v>
      </c>
      <c r="V122" s="125">
        <v>103</v>
      </c>
      <c r="W122" s="125">
        <v>124</v>
      </c>
      <c r="X122" s="125">
        <v>126</v>
      </c>
      <c r="Y122" s="125">
        <v>111</v>
      </c>
      <c r="Z122" s="125">
        <v>127</v>
      </c>
      <c r="AB122" s="122" t="str">
        <f>TEXT(Z122,"###,###")</f>
        <v>127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472</v>
      </c>
      <c r="U124" s="125">
        <v>503</v>
      </c>
      <c r="V124" s="125">
        <v>517</v>
      </c>
      <c r="W124" s="125">
        <v>523</v>
      </c>
      <c r="X124" s="125">
        <v>565</v>
      </c>
      <c r="Y124" s="125">
        <v>585</v>
      </c>
      <c r="Z124" s="125">
        <v>653</v>
      </c>
      <c r="AB124" s="122" t="str">
        <f>TEXT(Z124,"###,###")</f>
        <v>653</v>
      </c>
      <c r="AD124" s="139">
        <f>Z124/$Z$7*100</f>
        <v>74.885321100917437</v>
      </c>
    </row>
    <row r="125" spans="19:32" x14ac:dyDescent="0.25">
      <c r="S125" s="115" t="s">
        <v>110</v>
      </c>
      <c r="T125" s="125">
        <v>216</v>
      </c>
      <c r="U125" s="125">
        <v>244</v>
      </c>
      <c r="V125" s="125">
        <v>252</v>
      </c>
      <c r="W125" s="125">
        <v>289</v>
      </c>
      <c r="X125" s="125">
        <v>278</v>
      </c>
      <c r="Y125" s="125">
        <v>302</v>
      </c>
      <c r="Z125" s="125">
        <v>345</v>
      </c>
      <c r="AB125" s="122" t="str">
        <f>TEXT(Z125,"###,###")</f>
        <v>345</v>
      </c>
      <c r="AD125" s="139">
        <f>Z125/$Z$7*100</f>
        <v>39.564220183486235</v>
      </c>
    </row>
    <row r="127" spans="19:32" x14ac:dyDescent="0.25">
      <c r="S127" s="115" t="s">
        <v>111</v>
      </c>
      <c r="T127" s="125">
        <v>311</v>
      </c>
      <c r="U127" s="125">
        <v>343</v>
      </c>
      <c r="V127" s="125">
        <v>352</v>
      </c>
      <c r="W127" s="125">
        <v>360</v>
      </c>
      <c r="X127" s="125">
        <v>368</v>
      </c>
      <c r="Y127" s="125">
        <v>395</v>
      </c>
      <c r="Z127" s="125">
        <v>449</v>
      </c>
      <c r="AB127" s="122" t="str">
        <f>TEXT(Z127,"###,###")</f>
        <v>449</v>
      </c>
      <c r="AD127" s="139">
        <f>Z127/$Z$7*100</f>
        <v>51.490825688073393</v>
      </c>
    </row>
    <row r="128" spans="19:32" x14ac:dyDescent="0.25">
      <c r="S128" s="115" t="s">
        <v>112</v>
      </c>
      <c r="T128" s="125">
        <v>289</v>
      </c>
      <c r="U128" s="125">
        <v>305</v>
      </c>
      <c r="V128" s="125">
        <v>314</v>
      </c>
      <c r="W128" s="125">
        <v>334</v>
      </c>
      <c r="X128" s="125">
        <v>344</v>
      </c>
      <c r="Y128" s="125">
        <v>381</v>
      </c>
      <c r="Z128" s="125">
        <v>424</v>
      </c>
      <c r="AB128" s="122" t="str">
        <f>TEXT(Z128,"###,###")</f>
        <v>424</v>
      </c>
      <c r="AD128" s="139">
        <f>Z128/$Z$7*100</f>
        <v>48.623853211009177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95" id="{D9AF83F4-AE93-41EC-ABE1-4AC9B66A28B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198" id="{EBFB9827-7DD7-4264-BD60-51EC584FE30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201" id="{034BE45B-0F62-4649-B8DC-2C940358155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204" id="{496C9D1B-BABB-400B-8184-65F22CBEACC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886DF-A2F3-4290-8F1C-998D11A24D60}">
  <sheetPr codeName="Sheet117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Roxby Downs</v>
      </c>
      <c r="T1" s="113"/>
      <c r="U1" s="113"/>
      <c r="V1" s="113"/>
      <c r="W1" s="113"/>
      <c r="X1" s="113"/>
      <c r="Y1" s="114" t="str">
        <f>Y3</f>
        <v>10.53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172</v>
      </c>
      <c r="Y3" s="118" t="s">
        <v>251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10.53 Roxby Downs,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4001</v>
      </c>
      <c r="U4" s="121">
        <v>3573</v>
      </c>
      <c r="V4" s="121">
        <v>3690</v>
      </c>
      <c r="W4" s="121">
        <v>3391</v>
      </c>
      <c r="X4" s="121">
        <v>3403</v>
      </c>
      <c r="Y4" s="121">
        <v>3885</v>
      </c>
      <c r="Z4" s="121">
        <v>3933</v>
      </c>
      <c r="AB4" s="122" t="str">
        <f>TEXT(Z4,"###,###")</f>
        <v>3,933</v>
      </c>
      <c r="AD4" s="123">
        <f>Z4/Y4-1</f>
        <v>1.2355212355212419E-2</v>
      </c>
      <c r="AF4" s="123">
        <f t="shared" ref="AF4:AF9" si="0">Z4/T4-1</f>
        <v>-1.6995751062234388E-2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2139</v>
      </c>
      <c r="U5" s="121">
        <v>1978</v>
      </c>
      <c r="V5" s="121">
        <v>2039</v>
      </c>
      <c r="W5" s="121">
        <v>1902</v>
      </c>
      <c r="X5" s="121">
        <v>2013</v>
      </c>
      <c r="Y5" s="121">
        <v>2208</v>
      </c>
      <c r="Z5" s="121">
        <v>2182</v>
      </c>
      <c r="AB5" s="122" t="str">
        <f>TEXT(Z5,"###,###")</f>
        <v>2,182</v>
      </c>
      <c r="AD5" s="123">
        <f t="shared" ref="AD5:AD9" si="1">Z5/Y5-1</f>
        <v>-1.1775362318840576E-2</v>
      </c>
      <c r="AF5" s="123">
        <f t="shared" si="0"/>
        <v>2.0102851799906452E-2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1865</v>
      </c>
      <c r="U6" s="121">
        <v>1597</v>
      </c>
      <c r="V6" s="121">
        <v>1649</v>
      </c>
      <c r="W6" s="121">
        <v>1489</v>
      </c>
      <c r="X6" s="121">
        <v>1389</v>
      </c>
      <c r="Y6" s="121">
        <v>1677</v>
      </c>
      <c r="Z6" s="121">
        <v>1751</v>
      </c>
      <c r="AB6" s="122" t="str">
        <f>TEXT(Z6,"###,###")</f>
        <v>1,751</v>
      </c>
      <c r="AD6" s="123">
        <f t="shared" si="1"/>
        <v>4.4126416219439468E-2</v>
      </c>
      <c r="AF6" s="123">
        <f t="shared" si="0"/>
        <v>-6.1126005361930247E-2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2844</v>
      </c>
      <c r="U7" s="121">
        <v>2654</v>
      </c>
      <c r="V7" s="121">
        <v>2657</v>
      </c>
      <c r="W7" s="121">
        <v>2515</v>
      </c>
      <c r="X7" s="121">
        <v>2394</v>
      </c>
      <c r="Y7" s="121">
        <v>2566</v>
      </c>
      <c r="Z7" s="121">
        <v>2691</v>
      </c>
      <c r="AB7" s="122" t="str">
        <f>TEXT(Z7,"###,###")</f>
        <v>2,691</v>
      </c>
      <c r="AD7" s="123">
        <f t="shared" si="1"/>
        <v>4.8713951675759981E-2</v>
      </c>
      <c r="AF7" s="123">
        <f t="shared" si="0"/>
        <v>-5.3797468354430333E-2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3,933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2,691</v>
      </c>
      <c r="P8" s="48"/>
      <c r="S8" s="120" t="s">
        <v>88</v>
      </c>
      <c r="T8" s="121">
        <v>75353</v>
      </c>
      <c r="U8" s="121">
        <v>77333</v>
      </c>
      <c r="V8" s="121">
        <v>74387</v>
      </c>
      <c r="W8" s="121">
        <v>78246.37</v>
      </c>
      <c r="X8" s="121">
        <v>77783.5</v>
      </c>
      <c r="Y8" s="121">
        <v>73293.399999999994</v>
      </c>
      <c r="Z8" s="121">
        <v>81214.14</v>
      </c>
      <c r="AB8" s="122" t="str">
        <f>TEXT(Z8,"$###,###")</f>
        <v>$81,214</v>
      </c>
      <c r="AD8" s="123">
        <f t="shared" si="1"/>
        <v>0.10806893935879636</v>
      </c>
      <c r="AF8" s="123">
        <f t="shared" si="0"/>
        <v>7.7782437328308029E-2</v>
      </c>
    </row>
    <row r="9" spans="1:32" x14ac:dyDescent="0.25">
      <c r="A9" s="52" t="s">
        <v>15</v>
      </c>
      <c r="B9" s="53"/>
      <c r="C9" s="54"/>
      <c r="D9" s="55">
        <f>AD104</f>
        <v>87.541317060767867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58.045336306205876</v>
      </c>
      <c r="P9" s="56" t="s">
        <v>89</v>
      </c>
      <c r="S9" s="120" t="s">
        <v>7</v>
      </c>
      <c r="T9" s="121">
        <v>246879315</v>
      </c>
      <c r="U9" s="121">
        <v>247022483</v>
      </c>
      <c r="V9" s="121">
        <v>247169894</v>
      </c>
      <c r="W9" s="121">
        <v>238362336</v>
      </c>
      <c r="X9" s="121">
        <v>212819475</v>
      </c>
      <c r="Y9" s="121">
        <v>224915981</v>
      </c>
      <c r="Z9" s="121">
        <v>255570438</v>
      </c>
      <c r="AB9" s="122" t="str">
        <f>TEXT(Z9/1000000,"$#,###.0")&amp;" mil"</f>
        <v>$255.6 mil</v>
      </c>
      <c r="AD9" s="123">
        <f t="shared" si="1"/>
        <v>0.13629292531240811</v>
      </c>
      <c r="AF9" s="123">
        <f t="shared" si="0"/>
        <v>3.5203933549475375E-2</v>
      </c>
    </row>
    <row r="10" spans="1:32" x14ac:dyDescent="0.25">
      <c r="A10" s="52" t="s">
        <v>18</v>
      </c>
      <c r="B10" s="53"/>
      <c r="C10" s="54"/>
      <c r="D10" s="55">
        <f>AD105</f>
        <v>8.8990592423086703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41.880341880341881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98.959494611668518</v>
      </c>
      <c r="P11" s="56" t="s">
        <v>89</v>
      </c>
      <c r="S11" s="120" t="s">
        <v>30</v>
      </c>
      <c r="T11" s="125">
        <v>3853</v>
      </c>
      <c r="U11" s="125">
        <v>3449</v>
      </c>
      <c r="V11" s="125">
        <v>3572</v>
      </c>
      <c r="W11" s="125">
        <v>3276</v>
      </c>
      <c r="X11" s="125">
        <v>3281</v>
      </c>
      <c r="Y11" s="125">
        <v>3708</v>
      </c>
      <c r="Z11" s="125">
        <v>3793</v>
      </c>
    </row>
    <row r="12" spans="1:32" ht="28.5" customHeight="1" x14ac:dyDescent="0.25">
      <c r="A12" s="52" t="s">
        <v>20</v>
      </c>
      <c r="B12" s="54"/>
      <c r="C12" s="54"/>
      <c r="D12" s="55">
        <f>AD108</f>
        <v>8.8736333587592178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5.0910442214790042</v>
      </c>
      <c r="P12" s="56" t="s">
        <v>89</v>
      </c>
      <c r="S12" s="120" t="s">
        <v>31</v>
      </c>
      <c r="T12" s="125">
        <v>150</v>
      </c>
      <c r="U12" s="125">
        <v>124</v>
      </c>
      <c r="V12" s="125">
        <v>123</v>
      </c>
      <c r="W12" s="125">
        <v>120</v>
      </c>
      <c r="X12" s="125">
        <v>119</v>
      </c>
      <c r="Y12" s="125">
        <v>177</v>
      </c>
      <c r="Z12" s="125">
        <v>143</v>
      </c>
    </row>
    <row r="13" spans="1:32" ht="15" customHeight="1" x14ac:dyDescent="0.25">
      <c r="A13" s="52" t="s">
        <v>21</v>
      </c>
      <c r="B13" s="54"/>
      <c r="C13" s="54"/>
      <c r="D13" s="55">
        <f>AD109</f>
        <v>11.848461734045259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37.4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15.357233663869819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60.437325197050598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25</v>
      </c>
      <c r="Z15" s="125">
        <v>28</v>
      </c>
      <c r="AB15" s="129">
        <f t="shared" ref="AB15:AB34" si="2">IF(Z15="np",0,Z15/$Z$34)</f>
        <v>7.1156289707750954E-3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749</v>
      </c>
      <c r="Z16" s="125">
        <v>851</v>
      </c>
      <c r="AB16" s="129">
        <f t="shared" si="2"/>
        <v>0.21626429479034306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204</v>
      </c>
      <c r="Z17" s="125">
        <v>229</v>
      </c>
      <c r="AB17" s="129">
        <f t="shared" si="2"/>
        <v>5.8195679796696313E-2</v>
      </c>
    </row>
    <row r="18" spans="1:28" x14ac:dyDescent="0.25">
      <c r="A18" s="82" t="str">
        <f>$S$1&amp;" ("&amp;$T$2&amp;" to "&amp;$Z$2&amp;")"</f>
        <v>Roxby Downs (2011-12 to 2017-18)</v>
      </c>
      <c r="B18" s="82"/>
      <c r="C18" s="82"/>
      <c r="D18" s="82"/>
      <c r="E18" s="82"/>
      <c r="F18" s="82"/>
      <c r="G18" s="82" t="str">
        <f>$S$1&amp;" ("&amp;$T$2&amp;" to "&amp;$Z$2&amp;")"</f>
        <v>Roxby Downs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110</v>
      </c>
      <c r="Z18" s="125">
        <v>150</v>
      </c>
      <c r="AB18" s="129">
        <f t="shared" si="2"/>
        <v>3.8119440914866583E-2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565</v>
      </c>
      <c r="Z19" s="125">
        <v>535</v>
      </c>
      <c r="AB19" s="129">
        <f t="shared" si="2"/>
        <v>0.13595933926302414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66</v>
      </c>
      <c r="Z20" s="125">
        <v>63</v>
      </c>
      <c r="AB20" s="129">
        <f t="shared" si="2"/>
        <v>1.6010165184243964E-2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222</v>
      </c>
      <c r="Z21" s="125">
        <v>243</v>
      </c>
      <c r="AB21" s="129">
        <f t="shared" si="2"/>
        <v>6.1753494282083862E-2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309</v>
      </c>
      <c r="Z22" s="125">
        <v>327</v>
      </c>
      <c r="AB22" s="129">
        <f t="shared" si="2"/>
        <v>8.3100381194409143E-2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71</v>
      </c>
      <c r="Z23" s="125">
        <v>70</v>
      </c>
      <c r="AB23" s="129">
        <f t="shared" si="2"/>
        <v>1.7789072426937738E-2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14</v>
      </c>
      <c r="Z24" s="125">
        <v>2</v>
      </c>
      <c r="AB24" s="129">
        <f t="shared" si="2"/>
        <v>5.0825921219822107E-4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45</v>
      </c>
      <c r="Z25" s="125">
        <v>32</v>
      </c>
      <c r="AB25" s="129">
        <f t="shared" si="2"/>
        <v>8.1321473951715371E-3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77</v>
      </c>
      <c r="Z26" s="125">
        <v>85</v>
      </c>
      <c r="AB26" s="129">
        <f t="shared" si="2"/>
        <v>2.1601016518424398E-2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94</v>
      </c>
      <c r="Z27" s="125">
        <v>83</v>
      </c>
      <c r="AB27" s="129">
        <f t="shared" si="2"/>
        <v>2.1092757306226177E-2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698</v>
      </c>
      <c r="Z28" s="125">
        <v>677</v>
      </c>
      <c r="AB28" s="129">
        <f t="shared" si="2"/>
        <v>0.17204574332909783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47</v>
      </c>
      <c r="Z29" s="125">
        <v>48</v>
      </c>
      <c r="AB29" s="129">
        <f t="shared" si="2"/>
        <v>1.2198221092757306E-2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214</v>
      </c>
      <c r="Z30" s="125">
        <v>230</v>
      </c>
      <c r="AB30" s="129">
        <f t="shared" si="2"/>
        <v>5.8449809402795427E-2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133</v>
      </c>
      <c r="Z31" s="125">
        <v>125</v>
      </c>
      <c r="AB31" s="129">
        <f t="shared" si="2"/>
        <v>3.176620076238882E-2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5</v>
      </c>
      <c r="Z32" s="125">
        <v>9</v>
      </c>
      <c r="AB32" s="129">
        <f t="shared" si="2"/>
        <v>2.2871664548919949E-3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70</v>
      </c>
      <c r="Z33" s="125">
        <v>76</v>
      </c>
      <c r="AB33" s="129">
        <f t="shared" si="2"/>
        <v>1.9313850063532402E-2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3885</v>
      </c>
      <c r="Z34" s="132">
        <v>3935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3</v>
      </c>
      <c r="Z44" s="125">
        <v>7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28</v>
      </c>
      <c r="Y45" s="125">
        <v>35</v>
      </c>
      <c r="Z45" s="125">
        <v>44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97</v>
      </c>
      <c r="Y46" s="125">
        <v>90</v>
      </c>
      <c r="Z46" s="125">
        <v>97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176</v>
      </c>
      <c r="Y47" s="125">
        <v>230</v>
      </c>
      <c r="Z47" s="125">
        <v>194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315</v>
      </c>
      <c r="Y48" s="125">
        <v>348</v>
      </c>
      <c r="Z48" s="125">
        <v>371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Roxby Downs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339</v>
      </c>
      <c r="Y49" s="125">
        <v>352</v>
      </c>
      <c r="Z49" s="125">
        <v>325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253</v>
      </c>
      <c r="Y50" s="125">
        <v>315</v>
      </c>
      <c r="Z50" s="125">
        <v>269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232</v>
      </c>
      <c r="Y51" s="125">
        <v>230</v>
      </c>
      <c r="Z51" s="125">
        <v>232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203</v>
      </c>
      <c r="Y52" s="125">
        <v>210</v>
      </c>
      <c r="Z52" s="125">
        <v>211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154</v>
      </c>
      <c r="Y53" s="125">
        <v>151</v>
      </c>
      <c r="Z53" s="125">
        <v>152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148</v>
      </c>
      <c r="Y54" s="125">
        <v>156</v>
      </c>
      <c r="Z54" s="125">
        <v>180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58</v>
      </c>
      <c r="Y55" s="125">
        <v>61</v>
      </c>
      <c r="Z55" s="125">
        <v>67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22</v>
      </c>
      <c r="Y56" s="125">
        <v>26</v>
      </c>
      <c r="Z56" s="125">
        <v>31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0</v>
      </c>
      <c r="Y57" s="125">
        <v>4</v>
      </c>
      <c r="Z57" s="125">
        <v>9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0</v>
      </c>
      <c r="Y58" s="125">
        <v>0</v>
      </c>
      <c r="Z58" s="125">
        <v>0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0</v>
      </c>
      <c r="Y59" s="125">
        <v>0</v>
      </c>
      <c r="Z59" s="125">
        <v>0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2015</v>
      </c>
      <c r="Y61" s="125">
        <v>2208</v>
      </c>
      <c r="Z61" s="125">
        <v>2183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5</v>
      </c>
      <c r="Z63" s="125">
        <v>1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Roxby Downs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25</v>
      </c>
      <c r="Y64" s="125">
        <v>39</v>
      </c>
      <c r="Z64" s="125">
        <v>48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75</v>
      </c>
      <c r="Y65" s="125">
        <v>73</v>
      </c>
      <c r="Z65" s="125">
        <v>76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173</v>
      </c>
      <c r="Y66" s="125">
        <v>219</v>
      </c>
      <c r="Z66" s="125">
        <v>171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220</v>
      </c>
      <c r="Y67" s="125">
        <v>255</v>
      </c>
      <c r="Z67" s="125">
        <v>299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239</v>
      </c>
      <c r="Y68" s="125">
        <v>311</v>
      </c>
      <c r="Z68" s="125">
        <v>297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186</v>
      </c>
      <c r="Y69" s="125">
        <v>220</v>
      </c>
      <c r="Z69" s="125">
        <v>267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126</v>
      </c>
      <c r="Y70" s="125">
        <v>161</v>
      </c>
      <c r="Z70" s="125">
        <v>145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135</v>
      </c>
      <c r="Y71" s="125">
        <v>134</v>
      </c>
      <c r="Z71" s="125">
        <v>142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106</v>
      </c>
      <c r="Y72" s="125">
        <v>117</v>
      </c>
      <c r="Z72" s="125">
        <v>133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78</v>
      </c>
      <c r="Y73" s="125">
        <v>93</v>
      </c>
      <c r="Z73" s="125">
        <v>127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21</v>
      </c>
      <c r="Y74" s="125">
        <v>45</v>
      </c>
      <c r="Z74" s="125">
        <v>34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5</v>
      </c>
      <c r="Y75" s="125">
        <v>9</v>
      </c>
      <c r="Z75" s="125">
        <v>11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0</v>
      </c>
      <c r="Y76" s="125">
        <v>0</v>
      </c>
      <c r="Z76" s="125">
        <v>0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0</v>
      </c>
      <c r="Y77" s="125">
        <v>0</v>
      </c>
      <c r="Z77" s="125">
        <v>0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0</v>
      </c>
      <c r="Y78" s="125">
        <v>0</v>
      </c>
      <c r="Z78" s="125">
        <v>0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0</v>
      </c>
      <c r="Z79" s="125">
        <v>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1393</v>
      </c>
      <c r="Y80" s="125">
        <v>1677</v>
      </c>
      <c r="Z80" s="125">
        <v>1752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Roxby Downs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95</v>
      </c>
      <c r="Y83" s="125">
        <v>100</v>
      </c>
      <c r="Z83" s="125">
        <v>115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153</v>
      </c>
      <c r="Y84" s="125">
        <v>124</v>
      </c>
      <c r="Z84" s="125">
        <v>109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3,933</v>
      </c>
      <c r="D85" s="96">
        <f t="shared" ref="D85:D90" si="4">AD4</f>
        <v>1.2355212355212419E-2</v>
      </c>
      <c r="E85" s="97">
        <f t="shared" ref="E85:E90" si="5">AD4</f>
        <v>1.2355212355212419E-2</v>
      </c>
      <c r="F85" s="96">
        <f t="shared" ref="F85:F90" si="6">AF4</f>
        <v>-1.6995751062234388E-2</v>
      </c>
      <c r="G85" s="97">
        <f t="shared" ref="G85:G90" si="7">AF4</f>
        <v>-1.6995751062234388E-2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481</v>
      </c>
      <c r="Y85" s="125">
        <v>539</v>
      </c>
      <c r="Z85" s="125">
        <v>563</v>
      </c>
    </row>
    <row r="86" spans="1:32" ht="15" customHeight="1" x14ac:dyDescent="0.25">
      <c r="A86" s="98" t="s">
        <v>4</v>
      </c>
      <c r="B86" s="95"/>
      <c r="C86" s="109" t="str">
        <f t="shared" si="3"/>
        <v>2,182</v>
      </c>
      <c r="D86" s="96">
        <f t="shared" si="4"/>
        <v>-1.1775362318840576E-2</v>
      </c>
      <c r="E86" s="97">
        <f t="shared" si="5"/>
        <v>-1.1775362318840576E-2</v>
      </c>
      <c r="F86" s="96">
        <f t="shared" si="6"/>
        <v>2.0102851799906452E-2</v>
      </c>
      <c r="G86" s="97">
        <f t="shared" si="7"/>
        <v>2.0102851799906452E-2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24</v>
      </c>
      <c r="Y86" s="125">
        <v>27</v>
      </c>
      <c r="Z86" s="125">
        <v>24</v>
      </c>
    </row>
    <row r="87" spans="1:32" ht="15" customHeight="1" x14ac:dyDescent="0.25">
      <c r="A87" s="98" t="s">
        <v>5</v>
      </c>
      <c r="B87" s="95"/>
      <c r="C87" s="109" t="str">
        <f t="shared" si="3"/>
        <v>1,751</v>
      </c>
      <c r="D87" s="96">
        <f t="shared" si="4"/>
        <v>4.4126416219439468E-2</v>
      </c>
      <c r="E87" s="97">
        <f t="shared" si="5"/>
        <v>4.4126416219439468E-2</v>
      </c>
      <c r="F87" s="96">
        <f t="shared" si="6"/>
        <v>-6.1126005361930247E-2</v>
      </c>
      <c r="G87" s="97">
        <f t="shared" si="7"/>
        <v>-6.1126005361930247E-2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21</v>
      </c>
      <c r="Y87" s="125">
        <v>22</v>
      </c>
      <c r="Z87" s="125">
        <v>27</v>
      </c>
    </row>
    <row r="88" spans="1:32" ht="15" customHeight="1" x14ac:dyDescent="0.25">
      <c r="A88" s="95" t="s">
        <v>6</v>
      </c>
      <c r="B88" s="95"/>
      <c r="C88" s="109" t="str">
        <f t="shared" si="3"/>
        <v>2,691</v>
      </c>
      <c r="D88" s="96">
        <f t="shared" si="4"/>
        <v>4.8713951675759981E-2</v>
      </c>
      <c r="E88" s="97">
        <f t="shared" si="5"/>
        <v>4.8713951675759981E-2</v>
      </c>
      <c r="F88" s="96">
        <f t="shared" si="6"/>
        <v>-5.3797468354430333E-2</v>
      </c>
      <c r="G88" s="97">
        <f t="shared" si="7"/>
        <v>-5.3797468354430333E-2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22</v>
      </c>
      <c r="Y88" s="125">
        <v>26</v>
      </c>
      <c r="Z88" s="125">
        <v>28</v>
      </c>
    </row>
    <row r="89" spans="1:32" ht="15" customHeight="1" x14ac:dyDescent="0.25">
      <c r="A89" s="95" t="s">
        <v>104</v>
      </c>
      <c r="B89" s="95"/>
      <c r="C89" s="146" t="str">
        <f t="shared" si="3"/>
        <v>$81,214</v>
      </c>
      <c r="D89" s="96">
        <f t="shared" si="4"/>
        <v>0.10806893935879636</v>
      </c>
      <c r="E89" s="97">
        <f t="shared" si="5"/>
        <v>0.10806893935879636</v>
      </c>
      <c r="F89" s="96">
        <f t="shared" si="6"/>
        <v>7.7782437328308029E-2</v>
      </c>
      <c r="G89" s="97">
        <f t="shared" si="7"/>
        <v>7.7782437328308029E-2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311</v>
      </c>
      <c r="Y89" s="125">
        <v>366</v>
      </c>
      <c r="Z89" s="125">
        <v>401</v>
      </c>
    </row>
    <row r="90" spans="1:32" ht="15" customHeight="1" x14ac:dyDescent="0.25">
      <c r="A90" s="95" t="s">
        <v>7</v>
      </c>
      <c r="B90" s="95"/>
      <c r="C90" s="109" t="str">
        <f t="shared" si="3"/>
        <v>$255.6 mil</v>
      </c>
      <c r="D90" s="96">
        <f t="shared" si="4"/>
        <v>0.13629292531240811</v>
      </c>
      <c r="E90" s="97">
        <f t="shared" si="5"/>
        <v>0.13629292531240811</v>
      </c>
      <c r="F90" s="96">
        <f t="shared" si="6"/>
        <v>3.5203933549475375E-2</v>
      </c>
      <c r="G90" s="97">
        <f t="shared" si="7"/>
        <v>3.5203933549475375E-2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169</v>
      </c>
      <c r="Y90" s="125">
        <v>172</v>
      </c>
      <c r="Z90" s="125">
        <v>178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1407</v>
      </c>
      <c r="Y91" s="125">
        <v>1503</v>
      </c>
      <c r="Z91" s="125">
        <v>1562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65</v>
      </c>
      <c r="Y93" s="125">
        <v>73</v>
      </c>
      <c r="Z93" s="125">
        <v>80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165</v>
      </c>
      <c r="Y94" s="125">
        <v>177</v>
      </c>
      <c r="Z94" s="125">
        <v>169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78</v>
      </c>
      <c r="Y95" s="125">
        <v>93</v>
      </c>
      <c r="Z95" s="125">
        <v>93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136</v>
      </c>
      <c r="Y96" s="125">
        <v>140</v>
      </c>
      <c r="Z96" s="125">
        <v>135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180</v>
      </c>
      <c r="Y97" s="125">
        <v>184</v>
      </c>
      <c r="Z97" s="125">
        <v>189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87</v>
      </c>
      <c r="Y98" s="125">
        <v>107</v>
      </c>
      <c r="Z98" s="125">
        <v>107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38</v>
      </c>
      <c r="Y99" s="125">
        <v>58</v>
      </c>
      <c r="Z99" s="125">
        <v>94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112</v>
      </c>
      <c r="Y100" s="125">
        <v>131</v>
      </c>
      <c r="Z100" s="125">
        <v>136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985</v>
      </c>
      <c r="Y101" s="125">
        <v>1063</v>
      </c>
      <c r="Z101" s="125">
        <v>1129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2967</v>
      </c>
      <c r="Y104" s="125">
        <v>3391</v>
      </c>
      <c r="Z104" s="125">
        <v>3443</v>
      </c>
      <c r="AB104" s="122" t="str">
        <f>TEXT(Z104,"###,###")</f>
        <v>3,443</v>
      </c>
      <c r="AD104" s="143">
        <f>Z104/($Z$4)*100</f>
        <v>87.541317060767867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300</v>
      </c>
      <c r="Y105" s="125">
        <v>335</v>
      </c>
      <c r="Z105" s="125">
        <v>350</v>
      </c>
      <c r="AB105" s="122" t="str">
        <f>TEXT(Z105,"###,###")</f>
        <v>350</v>
      </c>
      <c r="AD105" s="143">
        <f>Z105/($Z$4)*100</f>
        <v>8.8990592423086703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3267</v>
      </c>
      <c r="Y106" s="132">
        <v>3726</v>
      </c>
      <c r="Z106" s="132">
        <v>3793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199</v>
      </c>
      <c r="Y108" s="125">
        <v>283</v>
      </c>
      <c r="Z108" s="125">
        <v>349</v>
      </c>
      <c r="AB108" s="122" t="str">
        <f>TEXT(Z108,"###,###")</f>
        <v>349</v>
      </c>
      <c r="AD108" s="143">
        <f>Z108/($Z$4)*100</f>
        <v>8.8736333587592178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291</v>
      </c>
      <c r="Y109" s="125">
        <v>454</v>
      </c>
      <c r="Z109" s="125">
        <v>466</v>
      </c>
      <c r="AB109" s="122" t="str">
        <f>TEXT(Z109,"###,###")</f>
        <v>466</v>
      </c>
      <c r="AD109" s="143">
        <f>Z109/($Z$4)*100</f>
        <v>11.848461734045259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589</v>
      </c>
      <c r="Y110" s="125">
        <v>627</v>
      </c>
      <c r="Z110" s="125">
        <v>604</v>
      </c>
      <c r="AB110" s="122" t="str">
        <f>TEXT(Z110,"###,###")</f>
        <v>604</v>
      </c>
      <c r="AD110" s="143">
        <f>Z110/($Z$4)*100</f>
        <v>15.357233663869819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2189</v>
      </c>
      <c r="Y111" s="125">
        <v>2362</v>
      </c>
      <c r="Z111" s="125">
        <v>2377</v>
      </c>
      <c r="AB111" s="122" t="str">
        <f>TEXT(Z111,"###,###")</f>
        <v>2,377</v>
      </c>
      <c r="AD111" s="143">
        <f>Z111/($Z$4)*100</f>
        <v>60.437325197050598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3408</v>
      </c>
      <c r="Y112" s="125">
        <v>3885</v>
      </c>
      <c r="Z112" s="125">
        <v>3933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32.450000000000003</v>
      </c>
      <c r="U118" s="144">
        <v>34.01</v>
      </c>
      <c r="V118" s="144">
        <v>37.200000000000003</v>
      </c>
      <c r="W118" s="144">
        <v>33.86</v>
      </c>
      <c r="X118" s="144">
        <v>39.229999999999997</v>
      </c>
      <c r="Y118" s="144">
        <v>37.14</v>
      </c>
      <c r="Z118" s="144">
        <v>37.4</v>
      </c>
      <c r="AB118" s="122" t="str">
        <f>TEXT(Z118,"##.0")</f>
        <v>37.4</v>
      </c>
    </row>
    <row r="120" spans="19:32" x14ac:dyDescent="0.25">
      <c r="S120" s="115" t="s">
        <v>106</v>
      </c>
      <c r="T120" s="125">
        <v>2692</v>
      </c>
      <c r="U120" s="125">
        <v>2530</v>
      </c>
      <c r="V120" s="125">
        <v>2539</v>
      </c>
      <c r="W120" s="125">
        <v>2399</v>
      </c>
      <c r="X120" s="125">
        <v>2272</v>
      </c>
      <c r="Y120" s="125">
        <v>2389</v>
      </c>
      <c r="Z120" s="125">
        <v>2550</v>
      </c>
      <c r="AB120" s="122" t="str">
        <f>TEXT(Z120,"###,###")</f>
        <v>2,550</v>
      </c>
    </row>
    <row r="121" spans="19:32" x14ac:dyDescent="0.25">
      <c r="S121" s="115" t="s">
        <v>107</v>
      </c>
      <c r="T121" s="125">
        <v>26</v>
      </c>
      <c r="U121" s="125">
        <v>24</v>
      </c>
      <c r="V121" s="125">
        <v>29</v>
      </c>
      <c r="W121" s="125">
        <v>27</v>
      </c>
      <c r="X121" s="125">
        <v>33</v>
      </c>
      <c r="Y121" s="125">
        <v>25</v>
      </c>
      <c r="Z121" s="125">
        <v>24</v>
      </c>
      <c r="AB121" s="122" t="str">
        <f>TEXT(Z121,"###,###")</f>
        <v>24</v>
      </c>
    </row>
    <row r="122" spans="19:32" x14ac:dyDescent="0.25">
      <c r="S122" s="115" t="s">
        <v>108</v>
      </c>
      <c r="T122" s="125">
        <v>128</v>
      </c>
      <c r="U122" s="125">
        <v>103</v>
      </c>
      <c r="V122" s="125">
        <v>97</v>
      </c>
      <c r="W122" s="125">
        <v>90</v>
      </c>
      <c r="X122" s="125">
        <v>89</v>
      </c>
      <c r="Y122" s="125">
        <v>152</v>
      </c>
      <c r="Z122" s="125">
        <v>113</v>
      </c>
      <c r="AB122" s="122" t="str">
        <f>TEXT(Z122,"###,###")</f>
        <v>113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2820</v>
      </c>
      <c r="U124" s="125">
        <v>2633</v>
      </c>
      <c r="V124" s="125">
        <v>2636</v>
      </c>
      <c r="W124" s="125">
        <v>2489</v>
      </c>
      <c r="X124" s="125">
        <v>2361</v>
      </c>
      <c r="Y124" s="125">
        <v>2541</v>
      </c>
      <c r="Z124" s="125">
        <v>2663</v>
      </c>
      <c r="AB124" s="122" t="str">
        <f>TEXT(Z124,"###,###")</f>
        <v>2,663</v>
      </c>
      <c r="AD124" s="139">
        <f>Z124/$Z$7*100</f>
        <v>98.959494611668518</v>
      </c>
    </row>
    <row r="125" spans="19:32" x14ac:dyDescent="0.25">
      <c r="S125" s="115" t="s">
        <v>110</v>
      </c>
      <c r="T125" s="125">
        <v>154</v>
      </c>
      <c r="U125" s="125">
        <v>127</v>
      </c>
      <c r="V125" s="125">
        <v>126</v>
      </c>
      <c r="W125" s="125">
        <v>117</v>
      </c>
      <c r="X125" s="125">
        <v>122</v>
      </c>
      <c r="Y125" s="125">
        <v>177</v>
      </c>
      <c r="Z125" s="125">
        <v>137</v>
      </c>
      <c r="AB125" s="122" t="str">
        <f>TEXT(Z125,"###,###")</f>
        <v>137</v>
      </c>
      <c r="AD125" s="139">
        <f>Z125/$Z$7*100</f>
        <v>5.0910442214790042</v>
      </c>
    </row>
    <row r="127" spans="19:32" x14ac:dyDescent="0.25">
      <c r="S127" s="115" t="s">
        <v>111</v>
      </c>
      <c r="T127" s="125">
        <v>1613</v>
      </c>
      <c r="U127" s="125">
        <v>1539</v>
      </c>
      <c r="V127" s="125">
        <v>1542</v>
      </c>
      <c r="W127" s="125">
        <v>1469</v>
      </c>
      <c r="X127" s="125">
        <v>1411</v>
      </c>
      <c r="Y127" s="125">
        <v>1503</v>
      </c>
      <c r="Z127" s="125">
        <v>1562</v>
      </c>
      <c r="AB127" s="122" t="str">
        <f>TEXT(Z127,"###,###")</f>
        <v>1,562</v>
      </c>
      <c r="AD127" s="139">
        <f>Z127/$Z$7*100</f>
        <v>58.045336306205876</v>
      </c>
    </row>
    <row r="128" spans="19:32" x14ac:dyDescent="0.25">
      <c r="S128" s="115" t="s">
        <v>112</v>
      </c>
      <c r="T128" s="125">
        <v>1237</v>
      </c>
      <c r="U128" s="125">
        <v>1115</v>
      </c>
      <c r="V128" s="125">
        <v>1117</v>
      </c>
      <c r="W128" s="125">
        <v>1041</v>
      </c>
      <c r="X128" s="125">
        <v>985</v>
      </c>
      <c r="Y128" s="125">
        <v>1063</v>
      </c>
      <c r="Z128" s="125">
        <v>1127</v>
      </c>
      <c r="AB128" s="122" t="str">
        <f>TEXT(Z128,"###,###")</f>
        <v>1,127</v>
      </c>
      <c r="AD128" s="139">
        <f>Z128/$Z$7*100</f>
        <v>41.880341880341881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85" id="{90532EED-45F9-4A2F-AD75-7B093C80605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188" id="{A550D21C-2968-4BB5-93F9-D4F6090695B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191" id="{4F61526F-2DE0-413C-AC9D-ABEBBD4EFE0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194" id="{BD8A8144-5BD1-45A3-BB4B-2C029E3B26A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94041-3E48-4E79-A03A-6562CB9B1F0A}">
  <sheetPr codeName="Sheet118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Salisbury</v>
      </c>
      <c r="T1" s="113"/>
      <c r="U1" s="113"/>
      <c r="V1" s="113"/>
      <c r="W1" s="113"/>
      <c r="X1" s="113"/>
      <c r="Y1" s="114" t="str">
        <f>Y3</f>
        <v>10.54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173</v>
      </c>
      <c r="Y3" s="118" t="s">
        <v>252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10.54 Salisbury,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91774</v>
      </c>
      <c r="U4" s="121">
        <v>92300</v>
      </c>
      <c r="V4" s="121">
        <v>91610</v>
      </c>
      <c r="W4" s="121">
        <v>90500</v>
      </c>
      <c r="X4" s="121">
        <v>89344</v>
      </c>
      <c r="Y4" s="121">
        <v>92798</v>
      </c>
      <c r="Z4" s="121">
        <v>97238</v>
      </c>
      <c r="AB4" s="122" t="str">
        <f>TEXT(Z4,"###,###")</f>
        <v>97,238</v>
      </c>
      <c r="AD4" s="123">
        <f>Z4/Y4-1</f>
        <v>4.7845858746955683E-2</v>
      </c>
      <c r="AF4" s="123">
        <f t="shared" ref="AF4:AF9" si="0">Z4/T4-1</f>
        <v>5.9537559657419248E-2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49990</v>
      </c>
      <c r="U5" s="121">
        <v>50348</v>
      </c>
      <c r="V5" s="121">
        <v>49884</v>
      </c>
      <c r="W5" s="121">
        <v>48776</v>
      </c>
      <c r="X5" s="121">
        <v>48098</v>
      </c>
      <c r="Y5" s="121">
        <v>50051</v>
      </c>
      <c r="Z5" s="121">
        <v>52992</v>
      </c>
      <c r="AB5" s="122" t="str">
        <f>TEXT(Z5,"###,###")</f>
        <v>52,992</v>
      </c>
      <c r="AD5" s="123">
        <f t="shared" ref="AD5:AD9" si="1">Z5/Y5-1</f>
        <v>5.876006473397144E-2</v>
      </c>
      <c r="AF5" s="123">
        <f t="shared" si="0"/>
        <v>6.0052010402080525E-2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41784</v>
      </c>
      <c r="U6" s="121">
        <v>41952</v>
      </c>
      <c r="V6" s="121">
        <v>41726</v>
      </c>
      <c r="W6" s="121">
        <v>41724</v>
      </c>
      <c r="X6" s="121">
        <v>41245</v>
      </c>
      <c r="Y6" s="121">
        <v>42747</v>
      </c>
      <c r="Z6" s="121">
        <v>44246</v>
      </c>
      <c r="AB6" s="122" t="str">
        <f>TEXT(Z6,"###,###")</f>
        <v>44,246</v>
      </c>
      <c r="AD6" s="123">
        <f t="shared" si="1"/>
        <v>3.5066788312630104E-2</v>
      </c>
      <c r="AF6" s="123">
        <f t="shared" si="0"/>
        <v>5.8922075435573484E-2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68246</v>
      </c>
      <c r="U7" s="121">
        <v>68216</v>
      </c>
      <c r="V7" s="121">
        <v>68385</v>
      </c>
      <c r="W7" s="121">
        <v>68094</v>
      </c>
      <c r="X7" s="121">
        <v>67815</v>
      </c>
      <c r="Y7" s="121">
        <v>69065</v>
      </c>
      <c r="Z7" s="121">
        <v>71009</v>
      </c>
      <c r="AB7" s="122" t="str">
        <f>TEXT(Z7,"###,###")</f>
        <v>71,009</v>
      </c>
      <c r="AD7" s="123">
        <f t="shared" si="1"/>
        <v>2.8147397379280292E-2</v>
      </c>
      <c r="AF7" s="123">
        <f t="shared" si="0"/>
        <v>4.0485889282888321E-2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97,238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71,009</v>
      </c>
      <c r="P8" s="48"/>
      <c r="S8" s="120" t="s">
        <v>88</v>
      </c>
      <c r="T8" s="121">
        <v>38824.14</v>
      </c>
      <c r="U8" s="121">
        <v>39051</v>
      </c>
      <c r="V8" s="121">
        <v>40051.96</v>
      </c>
      <c r="W8" s="121">
        <v>41081.379999999997</v>
      </c>
      <c r="X8" s="121">
        <v>42641.89</v>
      </c>
      <c r="Y8" s="121">
        <v>42818</v>
      </c>
      <c r="Z8" s="121">
        <v>44229</v>
      </c>
      <c r="AB8" s="122" t="str">
        <f>TEXT(Z8,"$###,###")</f>
        <v>$44,229</v>
      </c>
      <c r="AD8" s="123">
        <f t="shared" si="1"/>
        <v>3.295343080013069E-2</v>
      </c>
      <c r="AF8" s="123">
        <f t="shared" si="0"/>
        <v>0.1392139014540954</v>
      </c>
    </row>
    <row r="9" spans="1:32" x14ac:dyDescent="0.25">
      <c r="A9" s="52" t="s">
        <v>15</v>
      </c>
      <c r="B9" s="53"/>
      <c r="C9" s="54"/>
      <c r="D9" s="55">
        <f>AD104</f>
        <v>78.348999362389193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54.081876945175964</v>
      </c>
      <c r="P9" s="56" t="s">
        <v>89</v>
      </c>
      <c r="S9" s="120" t="s">
        <v>7</v>
      </c>
      <c r="T9" s="121">
        <v>2948756616</v>
      </c>
      <c r="U9" s="121">
        <v>3034149695</v>
      </c>
      <c r="V9" s="121">
        <v>3109801442</v>
      </c>
      <c r="W9" s="121">
        <v>3147470813</v>
      </c>
      <c r="X9" s="121">
        <v>3196242741</v>
      </c>
      <c r="Y9" s="121">
        <v>3303177265</v>
      </c>
      <c r="Z9" s="121">
        <v>3518369293</v>
      </c>
      <c r="AB9" s="122" t="str">
        <f>TEXT(Z9/1000000,"$#,###.0")&amp;" mil"</f>
        <v>$3,518.4 mil</v>
      </c>
      <c r="AD9" s="123">
        <f t="shared" si="1"/>
        <v>6.5146981447270269E-2</v>
      </c>
      <c r="AF9" s="123">
        <f t="shared" si="0"/>
        <v>0.19317046171571861</v>
      </c>
    </row>
    <row r="10" spans="1:32" x14ac:dyDescent="0.25">
      <c r="A10" s="52" t="s">
        <v>18</v>
      </c>
      <c r="B10" s="53"/>
      <c r="C10" s="54"/>
      <c r="D10" s="55">
        <f>AD105</f>
        <v>14.436742837162425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45.918123054824036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93.214944584489288</v>
      </c>
      <c r="P11" s="56" t="s">
        <v>89</v>
      </c>
      <c r="S11" s="120" t="s">
        <v>30</v>
      </c>
      <c r="T11" s="125">
        <v>83619</v>
      </c>
      <c r="U11" s="125">
        <v>84447</v>
      </c>
      <c r="V11" s="125">
        <v>83725</v>
      </c>
      <c r="W11" s="125">
        <v>82775</v>
      </c>
      <c r="X11" s="125">
        <v>81385</v>
      </c>
      <c r="Y11" s="125">
        <v>84627</v>
      </c>
      <c r="Z11" s="125">
        <v>88690</v>
      </c>
    </row>
    <row r="12" spans="1:32" ht="28.5" customHeight="1" x14ac:dyDescent="0.25">
      <c r="A12" s="52" t="s">
        <v>20</v>
      </c>
      <c r="B12" s="54"/>
      <c r="C12" s="54"/>
      <c r="D12" s="55">
        <f>AD108</f>
        <v>13.200600588247394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12.030869326423412</v>
      </c>
      <c r="P12" s="56" t="s">
        <v>89</v>
      </c>
      <c r="S12" s="120" t="s">
        <v>31</v>
      </c>
      <c r="T12" s="125">
        <v>8152</v>
      </c>
      <c r="U12" s="125">
        <v>7850</v>
      </c>
      <c r="V12" s="125">
        <v>7886</v>
      </c>
      <c r="W12" s="125">
        <v>7726</v>
      </c>
      <c r="X12" s="125">
        <v>7957</v>
      </c>
      <c r="Y12" s="125">
        <v>8171</v>
      </c>
      <c r="Z12" s="125">
        <v>8546</v>
      </c>
    </row>
    <row r="13" spans="1:32" ht="15" customHeight="1" x14ac:dyDescent="0.25">
      <c r="A13" s="52" t="s">
        <v>21</v>
      </c>
      <c r="B13" s="54"/>
      <c r="C13" s="54"/>
      <c r="D13" s="55">
        <f>AD109</f>
        <v>12.773812706966412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39.7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22.030481910364262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44.780846993973547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1310</v>
      </c>
      <c r="Z15" s="125">
        <v>1370</v>
      </c>
      <c r="AB15" s="129">
        <f t="shared" ref="AB15:AB34" si="2">IF(Z15="np",0,Z15/$Z$34)</f>
        <v>1.4089142104938399E-2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342</v>
      </c>
      <c r="Z16" s="125">
        <v>420</v>
      </c>
      <c r="AB16" s="129">
        <f t="shared" si="2"/>
        <v>4.3192990394701663E-3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8758</v>
      </c>
      <c r="Z17" s="125">
        <v>8769</v>
      </c>
      <c r="AB17" s="129">
        <f t="shared" si="2"/>
        <v>9.0180793516937821E-2</v>
      </c>
    </row>
    <row r="18" spans="1:28" x14ac:dyDescent="0.25">
      <c r="A18" s="82" t="str">
        <f>$S$1&amp;" ("&amp;$T$2&amp;" to "&amp;$Z$2&amp;")"</f>
        <v>Salisbury (2011-12 to 2017-18)</v>
      </c>
      <c r="B18" s="82"/>
      <c r="C18" s="82"/>
      <c r="D18" s="82"/>
      <c r="E18" s="82"/>
      <c r="F18" s="82"/>
      <c r="G18" s="82" t="str">
        <f>$S$1&amp;" ("&amp;$T$2&amp;" to "&amp;$Z$2&amp;")"</f>
        <v>Salisbury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728</v>
      </c>
      <c r="Z18" s="125">
        <v>785</v>
      </c>
      <c r="AB18" s="129">
        <f t="shared" si="2"/>
        <v>8.072975585676382E-3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5557</v>
      </c>
      <c r="Z19" s="125">
        <v>6897</v>
      </c>
      <c r="AB19" s="129">
        <f t="shared" si="2"/>
        <v>7.0929060655299372E-2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4289</v>
      </c>
      <c r="Z20" s="125">
        <v>4402</v>
      </c>
      <c r="AB20" s="129">
        <f t="shared" si="2"/>
        <v>4.5270367551780169E-2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9861</v>
      </c>
      <c r="Z21" s="125">
        <v>9766</v>
      </c>
      <c r="AB21" s="129">
        <f t="shared" si="2"/>
        <v>0.10043398671301343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5764</v>
      </c>
      <c r="Z22" s="125">
        <v>6056</v>
      </c>
      <c r="AB22" s="129">
        <f t="shared" si="2"/>
        <v>6.2280178531026964E-2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4422</v>
      </c>
      <c r="Z23" s="125">
        <v>5238</v>
      </c>
      <c r="AB23" s="129">
        <f t="shared" si="2"/>
        <v>5.386782944939221E-2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785</v>
      </c>
      <c r="Z24" s="125">
        <v>846</v>
      </c>
      <c r="AB24" s="129">
        <f t="shared" si="2"/>
        <v>8.7003023509327621E-3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2622</v>
      </c>
      <c r="Z25" s="125">
        <v>2780</v>
      </c>
      <c r="AB25" s="129">
        <f t="shared" si="2"/>
        <v>2.8589646023159668E-2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1193</v>
      </c>
      <c r="Z26" s="125">
        <v>1318</v>
      </c>
      <c r="AB26" s="129">
        <f t="shared" si="2"/>
        <v>1.3554371747670664E-2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3819</v>
      </c>
      <c r="Z27" s="125">
        <v>4359</v>
      </c>
      <c r="AB27" s="129">
        <f t="shared" si="2"/>
        <v>4.4828153602501079E-2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10040</v>
      </c>
      <c r="Z28" s="125">
        <v>11137</v>
      </c>
      <c r="AB28" s="129">
        <f t="shared" si="2"/>
        <v>0.1145334128632839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5912</v>
      </c>
      <c r="Z29" s="125">
        <v>6081</v>
      </c>
      <c r="AB29" s="129">
        <f t="shared" si="2"/>
        <v>6.253727966432876E-2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5386</v>
      </c>
      <c r="Z30" s="125">
        <v>5739</v>
      </c>
      <c r="AB30" s="129">
        <f t="shared" si="2"/>
        <v>5.9020136160760198E-2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11088</v>
      </c>
      <c r="Z31" s="125">
        <v>11934</v>
      </c>
      <c r="AB31" s="129">
        <f t="shared" si="2"/>
        <v>0.12272979699294514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1173</v>
      </c>
      <c r="Z32" s="125">
        <v>1282</v>
      </c>
      <c r="AB32" s="129">
        <f t="shared" si="2"/>
        <v>1.3184146115716078E-2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3185</v>
      </c>
      <c r="Z33" s="125">
        <v>3480</v>
      </c>
      <c r="AB33" s="129">
        <f t="shared" si="2"/>
        <v>3.5788477755609949E-2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92798</v>
      </c>
      <c r="Z34" s="132">
        <v>97238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23</v>
      </c>
      <c r="Y44" s="125">
        <v>27</v>
      </c>
      <c r="Z44" s="125">
        <v>25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633</v>
      </c>
      <c r="Y45" s="125">
        <v>654</v>
      </c>
      <c r="Z45" s="125">
        <v>704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2355</v>
      </c>
      <c r="Y46" s="125">
        <v>2449</v>
      </c>
      <c r="Z46" s="125">
        <v>2684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4772</v>
      </c>
      <c r="Y47" s="125">
        <v>5125</v>
      </c>
      <c r="Z47" s="125">
        <v>5502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6236</v>
      </c>
      <c r="Y48" s="125">
        <v>6572</v>
      </c>
      <c r="Z48" s="125">
        <v>7097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Salisbury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6895</v>
      </c>
      <c r="Y49" s="125">
        <v>6966</v>
      </c>
      <c r="Z49" s="125">
        <v>7041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5836</v>
      </c>
      <c r="Y50" s="125">
        <v>6025</v>
      </c>
      <c r="Z50" s="125">
        <v>6731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4987</v>
      </c>
      <c r="Y51" s="125">
        <v>5204</v>
      </c>
      <c r="Z51" s="125">
        <v>5269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4705</v>
      </c>
      <c r="Y52" s="125">
        <v>4952</v>
      </c>
      <c r="Z52" s="125">
        <v>5186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4220</v>
      </c>
      <c r="Y53" s="125">
        <v>4332</v>
      </c>
      <c r="Z53" s="125">
        <v>4526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3556</v>
      </c>
      <c r="Y54" s="125">
        <v>3672</v>
      </c>
      <c r="Z54" s="125">
        <v>3882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2357</v>
      </c>
      <c r="Y55" s="125">
        <v>2516</v>
      </c>
      <c r="Z55" s="125">
        <v>2636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1051</v>
      </c>
      <c r="Y56" s="125">
        <v>1074</v>
      </c>
      <c r="Z56" s="125">
        <v>1159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278</v>
      </c>
      <c r="Y57" s="125">
        <v>296</v>
      </c>
      <c r="Z57" s="125">
        <v>333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102</v>
      </c>
      <c r="Y58" s="125">
        <v>111</v>
      </c>
      <c r="Z58" s="125">
        <v>114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52</v>
      </c>
      <c r="Y59" s="125">
        <v>49</v>
      </c>
      <c r="Z59" s="125">
        <v>51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27</v>
      </c>
      <c r="Y60" s="125">
        <v>25</v>
      </c>
      <c r="Z60" s="125">
        <v>20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48098</v>
      </c>
      <c r="Y61" s="125">
        <v>50051</v>
      </c>
      <c r="Z61" s="125">
        <v>52992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31</v>
      </c>
      <c r="Y63" s="125">
        <v>34</v>
      </c>
      <c r="Z63" s="125">
        <v>54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Salisbury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924</v>
      </c>
      <c r="Y64" s="125">
        <v>818</v>
      </c>
      <c r="Z64" s="125">
        <v>880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2468</v>
      </c>
      <c r="Y65" s="125">
        <v>2632</v>
      </c>
      <c r="Z65" s="125">
        <v>2751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4288</v>
      </c>
      <c r="Y66" s="125">
        <v>4541</v>
      </c>
      <c r="Z66" s="125">
        <v>4754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5337</v>
      </c>
      <c r="Y67" s="125">
        <v>5569</v>
      </c>
      <c r="Z67" s="125">
        <v>5806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5399</v>
      </c>
      <c r="Y68" s="125">
        <v>5491</v>
      </c>
      <c r="Z68" s="125">
        <v>5592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4233</v>
      </c>
      <c r="Y69" s="125">
        <v>4606</v>
      </c>
      <c r="Z69" s="125">
        <v>5013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4060</v>
      </c>
      <c r="Y70" s="125">
        <v>4125</v>
      </c>
      <c r="Z70" s="125">
        <v>4150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3994</v>
      </c>
      <c r="Y71" s="125">
        <v>4182</v>
      </c>
      <c r="Z71" s="125">
        <v>4199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4050</v>
      </c>
      <c r="Y72" s="125">
        <v>3898</v>
      </c>
      <c r="Z72" s="125">
        <v>3963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3182</v>
      </c>
      <c r="Y73" s="125">
        <v>3369</v>
      </c>
      <c r="Z73" s="125">
        <v>3423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2118</v>
      </c>
      <c r="Y74" s="125">
        <v>2196</v>
      </c>
      <c r="Z74" s="125">
        <v>2305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783</v>
      </c>
      <c r="Y75" s="125">
        <v>867</v>
      </c>
      <c r="Z75" s="125">
        <v>892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189</v>
      </c>
      <c r="Y76" s="125">
        <v>224</v>
      </c>
      <c r="Z76" s="125">
        <v>242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87</v>
      </c>
      <c r="Y77" s="125">
        <v>100</v>
      </c>
      <c r="Z77" s="125">
        <v>118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60</v>
      </c>
      <c r="Y78" s="125">
        <v>53</v>
      </c>
      <c r="Z78" s="125">
        <v>56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33</v>
      </c>
      <c r="Y79" s="125">
        <v>42</v>
      </c>
      <c r="Z79" s="125">
        <v>37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41245</v>
      </c>
      <c r="Y80" s="125">
        <v>42747</v>
      </c>
      <c r="Z80" s="125">
        <v>44246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Salisbury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3064</v>
      </c>
      <c r="Y83" s="125">
        <v>3187</v>
      </c>
      <c r="Z83" s="125">
        <v>3338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3259</v>
      </c>
      <c r="Y84" s="125">
        <v>3290</v>
      </c>
      <c r="Z84" s="125">
        <v>3508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97,238</v>
      </c>
      <c r="D85" s="96">
        <f t="shared" ref="D85:D90" si="4">AD4</f>
        <v>4.7845858746955683E-2</v>
      </c>
      <c r="E85" s="97">
        <f t="shared" ref="E85:E90" si="5">AD4</f>
        <v>4.7845858746955683E-2</v>
      </c>
      <c r="F85" s="96">
        <f t="shared" ref="F85:F90" si="6">AF4</f>
        <v>5.9537559657419248E-2</v>
      </c>
      <c r="G85" s="97">
        <f t="shared" ref="G85:G90" si="7">AF4</f>
        <v>5.9537559657419248E-2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6355</v>
      </c>
      <c r="Y85" s="125">
        <v>6371</v>
      </c>
      <c r="Z85" s="125">
        <v>6608</v>
      </c>
    </row>
    <row r="86" spans="1:32" ht="15" customHeight="1" x14ac:dyDescent="0.25">
      <c r="A86" s="98" t="s">
        <v>4</v>
      </c>
      <c r="B86" s="95"/>
      <c r="C86" s="109" t="str">
        <f t="shared" si="3"/>
        <v>52,992</v>
      </c>
      <c r="D86" s="96">
        <f t="shared" si="4"/>
        <v>5.876006473397144E-2</v>
      </c>
      <c r="E86" s="97">
        <f t="shared" si="5"/>
        <v>5.876006473397144E-2</v>
      </c>
      <c r="F86" s="96">
        <f t="shared" si="6"/>
        <v>6.0052010402080525E-2</v>
      </c>
      <c r="G86" s="97">
        <f t="shared" si="7"/>
        <v>6.0052010402080525E-2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2104</v>
      </c>
      <c r="Y86" s="125">
        <v>2361</v>
      </c>
      <c r="Z86" s="125">
        <v>2638</v>
      </c>
    </row>
    <row r="87" spans="1:32" ht="15" customHeight="1" x14ac:dyDescent="0.25">
      <c r="A87" s="98" t="s">
        <v>5</v>
      </c>
      <c r="B87" s="95"/>
      <c r="C87" s="109" t="str">
        <f t="shared" si="3"/>
        <v>44,246</v>
      </c>
      <c r="D87" s="96">
        <f t="shared" si="4"/>
        <v>3.5066788312630104E-2</v>
      </c>
      <c r="E87" s="97">
        <f t="shared" si="5"/>
        <v>3.5066788312630104E-2</v>
      </c>
      <c r="F87" s="96">
        <f t="shared" si="6"/>
        <v>5.8922075435573484E-2</v>
      </c>
      <c r="G87" s="97">
        <f t="shared" si="7"/>
        <v>5.8922075435573484E-2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1845</v>
      </c>
      <c r="Y87" s="125">
        <v>1953</v>
      </c>
      <c r="Z87" s="125">
        <v>1969</v>
      </c>
    </row>
    <row r="88" spans="1:32" ht="15" customHeight="1" x14ac:dyDescent="0.25">
      <c r="A88" s="95" t="s">
        <v>6</v>
      </c>
      <c r="B88" s="95"/>
      <c r="C88" s="109" t="str">
        <f t="shared" si="3"/>
        <v>71,009</v>
      </c>
      <c r="D88" s="96">
        <f t="shared" si="4"/>
        <v>2.8147397379280292E-2</v>
      </c>
      <c r="E88" s="97">
        <f t="shared" si="5"/>
        <v>2.8147397379280292E-2</v>
      </c>
      <c r="F88" s="96">
        <f t="shared" si="6"/>
        <v>4.0485889282888321E-2</v>
      </c>
      <c r="G88" s="97">
        <f t="shared" si="7"/>
        <v>4.0485889282888321E-2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1880</v>
      </c>
      <c r="Y88" s="125">
        <v>1914</v>
      </c>
      <c r="Z88" s="125">
        <v>2042</v>
      </c>
    </row>
    <row r="89" spans="1:32" ht="15" customHeight="1" x14ac:dyDescent="0.25">
      <c r="A89" s="95" t="s">
        <v>104</v>
      </c>
      <c r="B89" s="95"/>
      <c r="C89" s="146" t="str">
        <f t="shared" si="3"/>
        <v>$44,229</v>
      </c>
      <c r="D89" s="96">
        <f t="shared" si="4"/>
        <v>3.295343080013069E-2</v>
      </c>
      <c r="E89" s="97">
        <f t="shared" si="5"/>
        <v>3.295343080013069E-2</v>
      </c>
      <c r="F89" s="96">
        <f t="shared" si="6"/>
        <v>0.1392139014540954</v>
      </c>
      <c r="G89" s="97">
        <f t="shared" si="7"/>
        <v>0.1392139014540954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4758</v>
      </c>
      <c r="Y89" s="125">
        <v>4880</v>
      </c>
      <c r="Z89" s="125">
        <v>5082</v>
      </c>
    </row>
    <row r="90" spans="1:32" ht="15" customHeight="1" x14ac:dyDescent="0.25">
      <c r="A90" s="95" t="s">
        <v>7</v>
      </c>
      <c r="B90" s="95"/>
      <c r="C90" s="109" t="str">
        <f t="shared" si="3"/>
        <v>$3,518.4 mil</v>
      </c>
      <c r="D90" s="96">
        <f t="shared" si="4"/>
        <v>6.5146981447270269E-2</v>
      </c>
      <c r="E90" s="97">
        <f t="shared" si="5"/>
        <v>6.5146981447270269E-2</v>
      </c>
      <c r="F90" s="96">
        <f t="shared" si="6"/>
        <v>0.19317046171571861</v>
      </c>
      <c r="G90" s="97">
        <f t="shared" si="7"/>
        <v>0.19317046171571861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5933</v>
      </c>
      <c r="Y90" s="125">
        <v>6266</v>
      </c>
      <c r="Z90" s="125">
        <v>6462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36526</v>
      </c>
      <c r="Y91" s="125">
        <v>37287</v>
      </c>
      <c r="Z91" s="125">
        <v>38403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2210</v>
      </c>
      <c r="Y93" s="125">
        <v>2293</v>
      </c>
      <c r="Z93" s="125">
        <v>2404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4341</v>
      </c>
      <c r="Y94" s="125">
        <v>4441</v>
      </c>
      <c r="Z94" s="125">
        <v>4704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1027</v>
      </c>
      <c r="Y95" s="125">
        <v>1052</v>
      </c>
      <c r="Z95" s="125">
        <v>1107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5506</v>
      </c>
      <c r="Y96" s="125">
        <v>5944</v>
      </c>
      <c r="Z96" s="125">
        <v>6254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5513</v>
      </c>
      <c r="Y97" s="125">
        <v>5941</v>
      </c>
      <c r="Z97" s="125">
        <v>6048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3518</v>
      </c>
      <c r="Y98" s="125">
        <v>3566</v>
      </c>
      <c r="Z98" s="125">
        <v>3701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390</v>
      </c>
      <c r="Y99" s="125">
        <v>384</v>
      </c>
      <c r="Z99" s="125">
        <v>397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3212</v>
      </c>
      <c r="Y100" s="125">
        <v>3421</v>
      </c>
      <c r="Z100" s="125">
        <v>3575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31288</v>
      </c>
      <c r="Y101" s="125">
        <v>31778</v>
      </c>
      <c r="Z101" s="125">
        <v>32606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68566</v>
      </c>
      <c r="Y104" s="125">
        <v>72821</v>
      </c>
      <c r="Z104" s="125">
        <v>76185</v>
      </c>
      <c r="AB104" s="122" t="str">
        <f>TEXT(Z104,"###,###")</f>
        <v>76,185</v>
      </c>
      <c r="AD104" s="143">
        <f>Z104/($Z$4)*100</f>
        <v>78.348999362389193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13440</v>
      </c>
      <c r="Y105" s="125">
        <v>13712</v>
      </c>
      <c r="Z105" s="125">
        <v>14038</v>
      </c>
      <c r="AB105" s="122" t="str">
        <f>TEXT(Z105,"###,###")</f>
        <v>14,038</v>
      </c>
      <c r="AD105" s="143">
        <f>Z105/($Z$4)*100</f>
        <v>14.436742837162425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82006</v>
      </c>
      <c r="Y106" s="132">
        <v>86533</v>
      </c>
      <c r="Z106" s="132">
        <v>90223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9538</v>
      </c>
      <c r="Y108" s="125">
        <v>10327</v>
      </c>
      <c r="Z108" s="125">
        <v>12836</v>
      </c>
      <c r="AB108" s="122" t="str">
        <f>TEXT(Z108,"###,###")</f>
        <v>12,836</v>
      </c>
      <c r="AD108" s="143">
        <f>Z108/($Z$4)*100</f>
        <v>13.200600588247394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11062</v>
      </c>
      <c r="Y109" s="125">
        <v>12228</v>
      </c>
      <c r="Z109" s="125">
        <v>12421</v>
      </c>
      <c r="AB109" s="122" t="str">
        <f>TEXT(Z109,"###,###")</f>
        <v>12,421</v>
      </c>
      <c r="AD109" s="143">
        <f>Z109/($Z$4)*100</f>
        <v>12.773812706966412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19735</v>
      </c>
      <c r="Y110" s="125">
        <v>20741</v>
      </c>
      <c r="Z110" s="125">
        <v>21422</v>
      </c>
      <c r="AB110" s="122" t="str">
        <f>TEXT(Z110,"###,###")</f>
        <v>21,422</v>
      </c>
      <c r="AD110" s="143">
        <f>Z110/($Z$4)*100</f>
        <v>22.030481910364262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41674</v>
      </c>
      <c r="Y111" s="125">
        <v>43237</v>
      </c>
      <c r="Z111" s="125">
        <v>43544</v>
      </c>
      <c r="AB111" s="122" t="str">
        <f>TEXT(Z111,"###,###")</f>
        <v>43,544</v>
      </c>
      <c r="AD111" s="143">
        <f>Z111/($Z$4)*100</f>
        <v>44.780846993973547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89344</v>
      </c>
      <c r="Y112" s="125">
        <v>92798</v>
      </c>
      <c r="Z112" s="125">
        <v>97238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42.05</v>
      </c>
      <c r="U118" s="144">
        <v>40.19</v>
      </c>
      <c r="V118" s="144">
        <v>36.44</v>
      </c>
      <c r="W118" s="144">
        <v>37.549999999999997</v>
      </c>
      <c r="X118" s="144">
        <v>40.700000000000003</v>
      </c>
      <c r="Y118" s="144">
        <v>39.74</v>
      </c>
      <c r="Z118" s="144">
        <v>39.72</v>
      </c>
      <c r="AB118" s="122" t="str">
        <f>TEXT(Z118,"##.0")</f>
        <v>39.7</v>
      </c>
    </row>
    <row r="120" spans="19:32" x14ac:dyDescent="0.25">
      <c r="S120" s="115" t="s">
        <v>106</v>
      </c>
      <c r="T120" s="125">
        <v>60091</v>
      </c>
      <c r="U120" s="125">
        <v>60368</v>
      </c>
      <c r="V120" s="125">
        <v>60500</v>
      </c>
      <c r="W120" s="125">
        <v>60369</v>
      </c>
      <c r="X120" s="125">
        <v>59856</v>
      </c>
      <c r="Y120" s="125">
        <v>60894</v>
      </c>
      <c r="Z120" s="125">
        <v>62461</v>
      </c>
      <c r="AB120" s="122" t="str">
        <f>TEXT(Z120,"###,###")</f>
        <v>62,461</v>
      </c>
    </row>
    <row r="121" spans="19:32" x14ac:dyDescent="0.25">
      <c r="S121" s="115" t="s">
        <v>107</v>
      </c>
      <c r="T121" s="125">
        <v>4849</v>
      </c>
      <c r="U121" s="125">
        <v>4668</v>
      </c>
      <c r="V121" s="125">
        <v>4644</v>
      </c>
      <c r="W121" s="125">
        <v>4596</v>
      </c>
      <c r="X121" s="125">
        <v>4678</v>
      </c>
      <c r="Y121" s="125">
        <v>4678</v>
      </c>
      <c r="Z121" s="125">
        <v>4813</v>
      </c>
      <c r="AB121" s="122" t="str">
        <f>TEXT(Z121,"###,###")</f>
        <v>4,813</v>
      </c>
    </row>
    <row r="122" spans="19:32" x14ac:dyDescent="0.25">
      <c r="S122" s="115" t="s">
        <v>108</v>
      </c>
      <c r="T122" s="125">
        <v>3307</v>
      </c>
      <c r="U122" s="125">
        <v>3176</v>
      </c>
      <c r="V122" s="125">
        <v>3238</v>
      </c>
      <c r="W122" s="125">
        <v>3129</v>
      </c>
      <c r="X122" s="125">
        <v>3281</v>
      </c>
      <c r="Y122" s="125">
        <v>3493</v>
      </c>
      <c r="Z122" s="125">
        <v>3730</v>
      </c>
      <c r="AB122" s="122" t="str">
        <f>TEXT(Z122,"###,###")</f>
        <v>3,730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63398</v>
      </c>
      <c r="U124" s="125">
        <v>63544</v>
      </c>
      <c r="V124" s="125">
        <v>63738</v>
      </c>
      <c r="W124" s="125">
        <v>63498</v>
      </c>
      <c r="X124" s="125">
        <v>63137</v>
      </c>
      <c r="Y124" s="125">
        <v>64387</v>
      </c>
      <c r="Z124" s="125">
        <v>66191</v>
      </c>
      <c r="AB124" s="122" t="str">
        <f>TEXT(Z124,"###,###")</f>
        <v>66,191</v>
      </c>
      <c r="AD124" s="139">
        <f>Z124/$Z$7*100</f>
        <v>93.214944584489288</v>
      </c>
    </row>
    <row r="125" spans="19:32" x14ac:dyDescent="0.25">
      <c r="S125" s="115" t="s">
        <v>110</v>
      </c>
      <c r="T125" s="125">
        <v>8156</v>
      </c>
      <c r="U125" s="125">
        <v>7844</v>
      </c>
      <c r="V125" s="125">
        <v>7882</v>
      </c>
      <c r="W125" s="125">
        <v>7725</v>
      </c>
      <c r="X125" s="125">
        <v>7959</v>
      </c>
      <c r="Y125" s="125">
        <v>8171</v>
      </c>
      <c r="Z125" s="125">
        <v>8543</v>
      </c>
      <c r="AB125" s="122" t="str">
        <f>TEXT(Z125,"###,###")</f>
        <v>8,543</v>
      </c>
      <c r="AD125" s="139">
        <f>Z125/$Z$7*100</f>
        <v>12.030869326423412</v>
      </c>
    </row>
    <row r="127" spans="19:32" x14ac:dyDescent="0.25">
      <c r="S127" s="115" t="s">
        <v>111</v>
      </c>
      <c r="T127" s="125">
        <v>37245</v>
      </c>
      <c r="U127" s="125">
        <v>37180</v>
      </c>
      <c r="V127" s="125">
        <v>37178</v>
      </c>
      <c r="W127" s="125">
        <v>36848</v>
      </c>
      <c r="X127" s="125">
        <v>36526</v>
      </c>
      <c r="Y127" s="125">
        <v>37287</v>
      </c>
      <c r="Z127" s="125">
        <v>38403</v>
      </c>
      <c r="AB127" s="122" t="str">
        <f>TEXT(Z127,"###,###")</f>
        <v>38,403</v>
      </c>
      <c r="AD127" s="139">
        <f>Z127/$Z$7*100</f>
        <v>54.081876945175964</v>
      </c>
    </row>
    <row r="128" spans="19:32" x14ac:dyDescent="0.25">
      <c r="S128" s="115" t="s">
        <v>112</v>
      </c>
      <c r="T128" s="125">
        <v>31001</v>
      </c>
      <c r="U128" s="125">
        <v>31036</v>
      </c>
      <c r="V128" s="125">
        <v>31207</v>
      </c>
      <c r="W128" s="125">
        <v>31246</v>
      </c>
      <c r="X128" s="125">
        <v>31288</v>
      </c>
      <c r="Y128" s="125">
        <v>31778</v>
      </c>
      <c r="Z128" s="125">
        <v>32606</v>
      </c>
      <c r="AB128" s="122" t="str">
        <f>TEXT(Z128,"###,###")</f>
        <v>32,606</v>
      </c>
      <c r="AD128" s="139">
        <f>Z128/$Z$7*100</f>
        <v>45.918123054824036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75" id="{25ABBFE5-1E3E-4EAD-AA79-845AC6E568C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178" id="{77C576F5-F20E-404B-A2C6-EE92B423B56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181" id="{D440FD2C-219D-42B6-993E-DF00B7F85AF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184" id="{D669138B-FF2B-40E5-977F-630FC3D912E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7F5CB8-1E27-4771-937F-13975320A06C}">
  <sheetPr codeName="Sheet119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Southern Mallee</v>
      </c>
      <c r="T1" s="113"/>
      <c r="U1" s="113"/>
      <c r="V1" s="113"/>
      <c r="W1" s="113"/>
      <c r="X1" s="113"/>
      <c r="Y1" s="114" t="str">
        <f>Y3</f>
        <v>10.55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174</v>
      </c>
      <c r="Y3" s="118" t="s">
        <v>253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10.55 Southern Mallee,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1414</v>
      </c>
      <c r="U4" s="121">
        <v>1452</v>
      </c>
      <c r="V4" s="121">
        <v>1529</v>
      </c>
      <c r="W4" s="121">
        <v>1682</v>
      </c>
      <c r="X4" s="121">
        <v>1538</v>
      </c>
      <c r="Y4" s="121">
        <v>1661</v>
      </c>
      <c r="Z4" s="121">
        <v>2040</v>
      </c>
      <c r="AB4" s="122" t="str">
        <f>TEXT(Z4,"###,###")</f>
        <v>2,040</v>
      </c>
      <c r="AD4" s="123">
        <f>Z4/Y4-1</f>
        <v>0.22817579771222163</v>
      </c>
      <c r="AF4" s="123">
        <f t="shared" ref="AF4:AF9" si="0">Z4/T4-1</f>
        <v>0.44271570014144279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730</v>
      </c>
      <c r="U5" s="121">
        <v>711</v>
      </c>
      <c r="V5" s="121">
        <v>751</v>
      </c>
      <c r="W5" s="121">
        <v>875</v>
      </c>
      <c r="X5" s="121">
        <v>768</v>
      </c>
      <c r="Y5" s="121">
        <v>830</v>
      </c>
      <c r="Z5" s="121">
        <v>1060</v>
      </c>
      <c r="AB5" s="122" t="str">
        <f>TEXT(Z5,"###,###")</f>
        <v>1,060</v>
      </c>
      <c r="AD5" s="123">
        <f t="shared" ref="AD5:AD9" si="1">Z5/Y5-1</f>
        <v>0.27710843373493965</v>
      </c>
      <c r="AF5" s="123">
        <f t="shared" si="0"/>
        <v>0.45205479452054798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686</v>
      </c>
      <c r="U6" s="121">
        <v>738</v>
      </c>
      <c r="V6" s="121">
        <v>778</v>
      </c>
      <c r="W6" s="121">
        <v>810</v>
      </c>
      <c r="X6" s="121">
        <v>771</v>
      </c>
      <c r="Y6" s="121">
        <v>831</v>
      </c>
      <c r="Z6" s="121">
        <v>979</v>
      </c>
      <c r="AB6" s="122" t="str">
        <f>TEXT(Z6,"###,###")</f>
        <v>979</v>
      </c>
      <c r="AD6" s="123">
        <f t="shared" si="1"/>
        <v>0.17809867629362208</v>
      </c>
      <c r="AF6" s="123">
        <f t="shared" si="0"/>
        <v>0.42711370262390669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924</v>
      </c>
      <c r="U7" s="121">
        <v>972</v>
      </c>
      <c r="V7" s="121">
        <v>1001</v>
      </c>
      <c r="W7" s="121">
        <v>1069</v>
      </c>
      <c r="X7" s="121">
        <v>994</v>
      </c>
      <c r="Y7" s="121">
        <v>1076</v>
      </c>
      <c r="Z7" s="121">
        <v>1352</v>
      </c>
      <c r="AB7" s="122" t="str">
        <f>TEXT(Z7,"###,###")</f>
        <v>1,352</v>
      </c>
      <c r="AD7" s="123">
        <f t="shared" si="1"/>
        <v>0.25650557620817849</v>
      </c>
      <c r="AF7" s="123">
        <f t="shared" si="0"/>
        <v>0.46320346320346317</v>
      </c>
    </row>
    <row r="8" spans="1:32" ht="17.25" customHeight="1" x14ac:dyDescent="0.25">
      <c r="A8" s="44" t="s">
        <v>13</v>
      </c>
      <c r="B8" s="45"/>
      <c r="C8" s="46"/>
      <c r="D8" s="47" t="str">
        <f>AB4</f>
        <v>2,040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1,352</v>
      </c>
      <c r="P8" s="48"/>
      <c r="S8" s="120" t="s">
        <v>88</v>
      </c>
      <c r="T8" s="121">
        <v>26684.3</v>
      </c>
      <c r="U8" s="121">
        <v>24734.07</v>
      </c>
      <c r="V8" s="121">
        <v>24551.95</v>
      </c>
      <c r="W8" s="121">
        <v>27632.5</v>
      </c>
      <c r="X8" s="121">
        <v>29685.84</v>
      </c>
      <c r="Y8" s="121">
        <v>33214.870000000003</v>
      </c>
      <c r="Z8" s="121">
        <v>36421.5</v>
      </c>
      <c r="AB8" s="122" t="str">
        <f>TEXT(Z8,"$###,###")</f>
        <v>$36,422</v>
      </c>
      <c r="AD8" s="123">
        <f t="shared" si="1"/>
        <v>9.6542000615989165E-2</v>
      </c>
      <c r="AF8" s="123">
        <f t="shared" si="0"/>
        <v>0.36490370742346623</v>
      </c>
    </row>
    <row r="9" spans="1:32" x14ac:dyDescent="0.25">
      <c r="A9" s="52" t="s">
        <v>15</v>
      </c>
      <c r="B9" s="53"/>
      <c r="C9" s="54"/>
      <c r="D9" s="55">
        <f>AD104</f>
        <v>55.735294117647058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54.068047337278102</v>
      </c>
      <c r="P9" s="56" t="s">
        <v>89</v>
      </c>
      <c r="S9" s="120" t="s">
        <v>7</v>
      </c>
      <c r="T9" s="121">
        <v>32408697</v>
      </c>
      <c r="U9" s="121">
        <v>31470840</v>
      </c>
      <c r="V9" s="121">
        <v>33884421</v>
      </c>
      <c r="W9" s="121">
        <v>39552331</v>
      </c>
      <c r="X9" s="121">
        <v>38760823</v>
      </c>
      <c r="Y9" s="121">
        <v>49305594</v>
      </c>
      <c r="Z9" s="121">
        <v>63319969</v>
      </c>
      <c r="AB9" s="122" t="str">
        <f>TEXT(Z9/1000000,"$#,###.0")&amp;" mil"</f>
        <v>$63.3 mil</v>
      </c>
      <c r="AD9" s="123">
        <f t="shared" si="1"/>
        <v>0.28423498964437988</v>
      </c>
      <c r="AF9" s="123">
        <f t="shared" si="0"/>
        <v>0.95379558147616983</v>
      </c>
    </row>
    <row r="10" spans="1:32" x14ac:dyDescent="0.25">
      <c r="A10" s="52" t="s">
        <v>18</v>
      </c>
      <c r="B10" s="53"/>
      <c r="C10" s="54"/>
      <c r="D10" s="55">
        <f>AD105</f>
        <v>14.901960784313726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46.153846153846153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77.218934911242599</v>
      </c>
      <c r="P11" s="56" t="s">
        <v>89</v>
      </c>
      <c r="S11" s="120" t="s">
        <v>30</v>
      </c>
      <c r="T11" s="125">
        <v>1088</v>
      </c>
      <c r="U11" s="125">
        <v>1128</v>
      </c>
      <c r="V11" s="125">
        <v>1206</v>
      </c>
      <c r="W11" s="125">
        <v>1312</v>
      </c>
      <c r="X11" s="125">
        <v>1238</v>
      </c>
      <c r="Y11" s="125">
        <v>1309</v>
      </c>
      <c r="Z11" s="125">
        <v>1540</v>
      </c>
    </row>
    <row r="12" spans="1:32" ht="28.5" customHeight="1" x14ac:dyDescent="0.25">
      <c r="A12" s="52" t="s">
        <v>20</v>
      </c>
      <c r="B12" s="54"/>
      <c r="C12" s="54"/>
      <c r="D12" s="55">
        <f>AD108</f>
        <v>18.774509803921568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36.908284023668642</v>
      </c>
      <c r="P12" s="56" t="s">
        <v>89</v>
      </c>
      <c r="S12" s="120" t="s">
        <v>31</v>
      </c>
      <c r="T12" s="125">
        <v>323</v>
      </c>
      <c r="U12" s="125">
        <v>323</v>
      </c>
      <c r="V12" s="125">
        <v>324</v>
      </c>
      <c r="W12" s="125">
        <v>372</v>
      </c>
      <c r="X12" s="125">
        <v>303</v>
      </c>
      <c r="Y12" s="125">
        <v>352</v>
      </c>
      <c r="Z12" s="125">
        <v>499</v>
      </c>
    </row>
    <row r="13" spans="1:32" ht="15" customHeight="1" x14ac:dyDescent="0.25">
      <c r="A13" s="52" t="s">
        <v>21</v>
      </c>
      <c r="B13" s="54"/>
      <c r="C13" s="54"/>
      <c r="D13" s="55">
        <f>AD109</f>
        <v>14.558823529411766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43.3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14.803921568627452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22.5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497</v>
      </c>
      <c r="Z15" s="125">
        <v>467</v>
      </c>
      <c r="AB15" s="129">
        <f t="shared" ref="AB15:AB34" si="2">IF(Z15="np",0,Z15/$Z$34)</f>
        <v>0.22869735553379039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0</v>
      </c>
      <c r="Z16" s="125">
        <v>4</v>
      </c>
      <c r="AB16" s="129">
        <f t="shared" si="2"/>
        <v>1.9588638589618022E-3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32</v>
      </c>
      <c r="Z17" s="125">
        <v>72</v>
      </c>
      <c r="AB17" s="129">
        <f t="shared" si="2"/>
        <v>3.5259549461312441E-2</v>
      </c>
    </row>
    <row r="18" spans="1:28" x14ac:dyDescent="0.25">
      <c r="A18" s="82" t="str">
        <f>$S$1&amp;" ("&amp;$T$2&amp;" to "&amp;$Z$2&amp;")"</f>
        <v>Southern Mallee (2011-12 to 2017-18)</v>
      </c>
      <c r="B18" s="82"/>
      <c r="C18" s="82"/>
      <c r="D18" s="82"/>
      <c r="E18" s="82"/>
      <c r="F18" s="82"/>
      <c r="G18" s="82" t="str">
        <f>$S$1&amp;" ("&amp;$T$2&amp;" to "&amp;$Z$2&amp;")"</f>
        <v>Southern Mallee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5</v>
      </c>
      <c r="Z18" s="125">
        <v>0</v>
      </c>
      <c r="AB18" s="129">
        <f t="shared" si="2"/>
        <v>0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54</v>
      </c>
      <c r="Z19" s="125">
        <v>63</v>
      </c>
      <c r="AB19" s="129">
        <f t="shared" si="2"/>
        <v>3.0852105778648383E-2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93</v>
      </c>
      <c r="Z20" s="125">
        <v>91</v>
      </c>
      <c r="AB20" s="129">
        <f t="shared" si="2"/>
        <v>4.4564152791380998E-2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77</v>
      </c>
      <c r="Z21" s="125">
        <v>66</v>
      </c>
      <c r="AB21" s="129">
        <f t="shared" si="2"/>
        <v>3.2321253672869733E-2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77</v>
      </c>
      <c r="Z22" s="125">
        <v>98</v>
      </c>
      <c r="AB22" s="129">
        <f t="shared" si="2"/>
        <v>4.7992164544564155E-2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41</v>
      </c>
      <c r="Z23" s="125">
        <v>73</v>
      </c>
      <c r="AB23" s="129">
        <f t="shared" si="2"/>
        <v>3.574926542605289E-2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0</v>
      </c>
      <c r="Z24" s="125">
        <v>0</v>
      </c>
      <c r="AB24" s="129">
        <f t="shared" si="2"/>
        <v>0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20</v>
      </c>
      <c r="Z25" s="125">
        <v>29</v>
      </c>
      <c r="AB25" s="129">
        <f t="shared" si="2"/>
        <v>1.4201762977473066E-2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55</v>
      </c>
      <c r="Z26" s="125">
        <v>52</v>
      </c>
      <c r="AB26" s="129">
        <f t="shared" si="2"/>
        <v>2.5465230166503428E-2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21</v>
      </c>
      <c r="Z27" s="125">
        <v>33</v>
      </c>
      <c r="AB27" s="129">
        <f t="shared" si="2"/>
        <v>1.6160626836434867E-2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74</v>
      </c>
      <c r="Z28" s="125">
        <v>92</v>
      </c>
      <c r="AB28" s="129">
        <f t="shared" si="2"/>
        <v>4.5053868756121447E-2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78</v>
      </c>
      <c r="Z29" s="125">
        <v>81</v>
      </c>
      <c r="AB29" s="129">
        <f t="shared" si="2"/>
        <v>3.9666993143976495E-2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88</v>
      </c>
      <c r="Z30" s="125">
        <v>114</v>
      </c>
      <c r="AB30" s="129">
        <f t="shared" si="2"/>
        <v>5.5827619980411358E-2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104</v>
      </c>
      <c r="Z31" s="125">
        <v>135</v>
      </c>
      <c r="AB31" s="129">
        <f t="shared" si="2"/>
        <v>6.611165523996082E-2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4</v>
      </c>
      <c r="Z32" s="125">
        <v>9</v>
      </c>
      <c r="AB32" s="129">
        <f t="shared" si="2"/>
        <v>4.4074436826640551E-3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23</v>
      </c>
      <c r="Z33" s="125">
        <v>43</v>
      </c>
      <c r="AB33" s="129">
        <f t="shared" si="2"/>
        <v>2.1057786483839373E-2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1661</v>
      </c>
      <c r="Z34" s="132">
        <v>2042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4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18</v>
      </c>
      <c r="Y45" s="125">
        <v>19</v>
      </c>
      <c r="Z45" s="125">
        <v>30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72</v>
      </c>
      <c r="Y46" s="125">
        <v>67</v>
      </c>
      <c r="Z46" s="125">
        <v>65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73</v>
      </c>
      <c r="Y47" s="125">
        <v>88</v>
      </c>
      <c r="Z47" s="125">
        <v>111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113</v>
      </c>
      <c r="Y48" s="125">
        <v>114</v>
      </c>
      <c r="Z48" s="125">
        <v>161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Southern Mallee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84</v>
      </c>
      <c r="Y49" s="125">
        <v>89</v>
      </c>
      <c r="Z49" s="125">
        <v>96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49</v>
      </c>
      <c r="Y50" s="125">
        <v>64</v>
      </c>
      <c r="Z50" s="125">
        <v>70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63</v>
      </c>
      <c r="Y51" s="125">
        <v>66</v>
      </c>
      <c r="Z51" s="125">
        <v>77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54</v>
      </c>
      <c r="Y52" s="125">
        <v>57</v>
      </c>
      <c r="Z52" s="125">
        <v>91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71</v>
      </c>
      <c r="Y53" s="125">
        <v>73</v>
      </c>
      <c r="Z53" s="125">
        <v>91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70</v>
      </c>
      <c r="Y54" s="125">
        <v>66</v>
      </c>
      <c r="Z54" s="125">
        <v>90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48</v>
      </c>
      <c r="Y55" s="125">
        <v>64</v>
      </c>
      <c r="Z55" s="125">
        <v>64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27</v>
      </c>
      <c r="Y56" s="125">
        <v>37</v>
      </c>
      <c r="Z56" s="125">
        <v>54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9</v>
      </c>
      <c r="Y57" s="125">
        <v>12</v>
      </c>
      <c r="Z57" s="125">
        <v>22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6</v>
      </c>
      <c r="Y58" s="125">
        <v>9</v>
      </c>
      <c r="Z58" s="125">
        <v>11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0</v>
      </c>
      <c r="Y59" s="125">
        <v>0</v>
      </c>
      <c r="Z59" s="125">
        <v>9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2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763</v>
      </c>
      <c r="Y61" s="125">
        <v>830</v>
      </c>
      <c r="Z61" s="125">
        <v>1057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8</v>
      </c>
      <c r="Y63" s="125">
        <v>6</v>
      </c>
      <c r="Z63" s="125">
        <v>6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Southern Mallee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24</v>
      </c>
      <c r="Y64" s="125">
        <v>31</v>
      </c>
      <c r="Z64" s="125">
        <v>30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65</v>
      </c>
      <c r="Y65" s="125">
        <v>52</v>
      </c>
      <c r="Z65" s="125">
        <v>58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82</v>
      </c>
      <c r="Y66" s="125">
        <v>111</v>
      </c>
      <c r="Z66" s="125">
        <v>94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114</v>
      </c>
      <c r="Y67" s="125">
        <v>95</v>
      </c>
      <c r="Z67" s="125">
        <v>141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75</v>
      </c>
      <c r="Y68" s="125">
        <v>80</v>
      </c>
      <c r="Z68" s="125">
        <v>73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63</v>
      </c>
      <c r="Y69" s="125">
        <v>77</v>
      </c>
      <c r="Z69" s="125">
        <v>89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56</v>
      </c>
      <c r="Y70" s="125">
        <v>60</v>
      </c>
      <c r="Z70" s="125">
        <v>70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51</v>
      </c>
      <c r="Y71" s="125">
        <v>48</v>
      </c>
      <c r="Z71" s="125">
        <v>63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76</v>
      </c>
      <c r="Y72" s="125">
        <v>78</v>
      </c>
      <c r="Z72" s="125">
        <v>86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82</v>
      </c>
      <c r="Y73" s="125">
        <v>81</v>
      </c>
      <c r="Z73" s="125">
        <v>106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41</v>
      </c>
      <c r="Y74" s="125">
        <v>55</v>
      </c>
      <c r="Z74" s="125">
        <v>79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24</v>
      </c>
      <c r="Y75" s="125">
        <v>25</v>
      </c>
      <c r="Z75" s="125">
        <v>36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17</v>
      </c>
      <c r="Y76" s="125">
        <v>18</v>
      </c>
      <c r="Z76" s="125">
        <v>29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11</v>
      </c>
      <c r="Y77" s="125">
        <v>10</v>
      </c>
      <c r="Z77" s="125">
        <v>13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0</v>
      </c>
      <c r="Y78" s="125">
        <v>3</v>
      </c>
      <c r="Z78" s="125">
        <v>7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0</v>
      </c>
      <c r="Z79" s="125">
        <v>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773</v>
      </c>
      <c r="Y80" s="125">
        <v>831</v>
      </c>
      <c r="Z80" s="125">
        <v>977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Southern Mallee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42</v>
      </c>
      <c r="Y83" s="125">
        <v>56</v>
      </c>
      <c r="Z83" s="125">
        <v>64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15</v>
      </c>
      <c r="Y84" s="125">
        <v>21</v>
      </c>
      <c r="Z84" s="125">
        <v>25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2,040</v>
      </c>
      <c r="D85" s="96">
        <f t="shared" ref="D85:D90" si="4">AD4</f>
        <v>0.22817579771222163</v>
      </c>
      <c r="E85" s="97">
        <f t="shared" ref="E85:E90" si="5">AD4</f>
        <v>0.22817579771222163</v>
      </c>
      <c r="F85" s="96">
        <f t="shared" ref="F85:F90" si="6">AF4</f>
        <v>0.44271570014144279</v>
      </c>
      <c r="G85" s="97">
        <f t="shared" ref="G85:G90" si="7">AF4</f>
        <v>0.44271570014144279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66</v>
      </c>
      <c r="Y85" s="125">
        <v>69</v>
      </c>
      <c r="Z85" s="125">
        <v>75</v>
      </c>
    </row>
    <row r="86" spans="1:32" ht="15" customHeight="1" x14ac:dyDescent="0.25">
      <c r="A86" s="98" t="s">
        <v>4</v>
      </c>
      <c r="B86" s="95"/>
      <c r="C86" s="109" t="str">
        <f t="shared" si="3"/>
        <v>1,060</v>
      </c>
      <c r="D86" s="96">
        <f t="shared" si="4"/>
        <v>0.27710843373493965</v>
      </c>
      <c r="E86" s="97">
        <f t="shared" si="5"/>
        <v>0.27710843373493965</v>
      </c>
      <c r="F86" s="96">
        <f t="shared" si="6"/>
        <v>0.45205479452054798</v>
      </c>
      <c r="G86" s="97">
        <f t="shared" si="7"/>
        <v>0.45205479452054798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18</v>
      </c>
      <c r="Y86" s="125">
        <v>12</v>
      </c>
      <c r="Z86" s="125">
        <v>9</v>
      </c>
    </row>
    <row r="87" spans="1:32" ht="15" customHeight="1" x14ac:dyDescent="0.25">
      <c r="A87" s="98" t="s">
        <v>5</v>
      </c>
      <c r="B87" s="95"/>
      <c r="C87" s="109" t="str">
        <f t="shared" si="3"/>
        <v>979</v>
      </c>
      <c r="D87" s="96">
        <f t="shared" si="4"/>
        <v>0.17809867629362208</v>
      </c>
      <c r="E87" s="97">
        <f t="shared" si="5"/>
        <v>0.17809867629362208</v>
      </c>
      <c r="F87" s="96">
        <f t="shared" si="6"/>
        <v>0.42711370262390669</v>
      </c>
      <c r="G87" s="97">
        <f t="shared" si="7"/>
        <v>0.42711370262390669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8</v>
      </c>
      <c r="Y87" s="125">
        <v>10</v>
      </c>
      <c r="Z87" s="125">
        <v>6</v>
      </c>
    </row>
    <row r="88" spans="1:32" ht="15" customHeight="1" x14ac:dyDescent="0.25">
      <c r="A88" s="95" t="s">
        <v>6</v>
      </c>
      <c r="B88" s="95"/>
      <c r="C88" s="109" t="str">
        <f t="shared" si="3"/>
        <v>1,352</v>
      </c>
      <c r="D88" s="96">
        <f t="shared" si="4"/>
        <v>0.25650557620817849</v>
      </c>
      <c r="E88" s="97">
        <f t="shared" si="5"/>
        <v>0.25650557620817849</v>
      </c>
      <c r="F88" s="96">
        <f t="shared" si="6"/>
        <v>0.46320346320346317</v>
      </c>
      <c r="G88" s="97">
        <f t="shared" si="7"/>
        <v>0.46320346320346317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16</v>
      </c>
      <c r="Y88" s="125">
        <v>15</v>
      </c>
      <c r="Z88" s="125">
        <v>11</v>
      </c>
    </row>
    <row r="89" spans="1:32" ht="15" customHeight="1" x14ac:dyDescent="0.25">
      <c r="A89" s="95" t="s">
        <v>104</v>
      </c>
      <c r="B89" s="95"/>
      <c r="C89" s="146" t="str">
        <f t="shared" si="3"/>
        <v>$36,422</v>
      </c>
      <c r="D89" s="96">
        <f t="shared" si="4"/>
        <v>9.6542000615989165E-2</v>
      </c>
      <c r="E89" s="97">
        <f t="shared" si="5"/>
        <v>9.6542000615989165E-2</v>
      </c>
      <c r="F89" s="96">
        <f t="shared" si="6"/>
        <v>0.36490370742346623</v>
      </c>
      <c r="G89" s="97">
        <f t="shared" si="7"/>
        <v>0.36490370742346623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62</v>
      </c>
      <c r="Y89" s="125">
        <v>61</v>
      </c>
      <c r="Z89" s="125">
        <v>57</v>
      </c>
    </row>
    <row r="90" spans="1:32" ht="15" customHeight="1" x14ac:dyDescent="0.25">
      <c r="A90" s="95" t="s">
        <v>7</v>
      </c>
      <c r="B90" s="95"/>
      <c r="C90" s="109" t="str">
        <f t="shared" si="3"/>
        <v>$63.3 mil</v>
      </c>
      <c r="D90" s="96">
        <f t="shared" si="4"/>
        <v>0.28423498964437988</v>
      </c>
      <c r="E90" s="97">
        <f t="shared" si="5"/>
        <v>0.28423498964437988</v>
      </c>
      <c r="F90" s="96">
        <f t="shared" si="6"/>
        <v>0.95379558147616983</v>
      </c>
      <c r="G90" s="97">
        <f t="shared" si="7"/>
        <v>0.95379558147616983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117</v>
      </c>
      <c r="Y90" s="125">
        <v>113</v>
      </c>
      <c r="Z90" s="125">
        <v>145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537</v>
      </c>
      <c r="Y91" s="125">
        <v>564</v>
      </c>
      <c r="Z91" s="125">
        <v>731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25</v>
      </c>
      <c r="Y93" s="125">
        <v>28</v>
      </c>
      <c r="Z93" s="125">
        <v>28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62</v>
      </c>
      <c r="Y94" s="125">
        <v>71</v>
      </c>
      <c r="Z94" s="125">
        <v>84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9</v>
      </c>
      <c r="Y95" s="125">
        <v>10</v>
      </c>
      <c r="Z95" s="125">
        <v>11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47</v>
      </c>
      <c r="Y96" s="125">
        <v>63</v>
      </c>
      <c r="Z96" s="125">
        <v>72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61</v>
      </c>
      <c r="Y97" s="125">
        <v>70</v>
      </c>
      <c r="Z97" s="125">
        <v>74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48</v>
      </c>
      <c r="Y98" s="125">
        <v>49</v>
      </c>
      <c r="Z98" s="125">
        <v>60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5</v>
      </c>
      <c r="Y99" s="125">
        <v>9</v>
      </c>
      <c r="Z99" s="125">
        <v>8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72</v>
      </c>
      <c r="Y100" s="125">
        <v>71</v>
      </c>
      <c r="Z100" s="125">
        <v>76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463</v>
      </c>
      <c r="Y101" s="125">
        <v>512</v>
      </c>
      <c r="Z101" s="125">
        <v>623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1012</v>
      </c>
      <c r="Y104" s="125">
        <v>1090</v>
      </c>
      <c r="Z104" s="125">
        <v>1137</v>
      </c>
      <c r="AB104" s="122" t="str">
        <f>TEXT(Z104,"###,###")</f>
        <v>1,137</v>
      </c>
      <c r="AD104" s="143">
        <f>Z104/($Z$4)*100</f>
        <v>55.735294117647058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255</v>
      </c>
      <c r="Y105" s="125">
        <v>263</v>
      </c>
      <c r="Z105" s="125">
        <v>304</v>
      </c>
      <c r="AB105" s="122" t="str">
        <f>TEXT(Z105,"###,###")</f>
        <v>304</v>
      </c>
      <c r="AD105" s="143">
        <f>Z105/($Z$4)*100</f>
        <v>14.901960784313726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1267</v>
      </c>
      <c r="Y106" s="132">
        <v>1353</v>
      </c>
      <c r="Z106" s="132">
        <v>1441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350</v>
      </c>
      <c r="Y108" s="125">
        <v>378</v>
      </c>
      <c r="Z108" s="125">
        <v>383</v>
      </c>
      <c r="AB108" s="122" t="str">
        <f>TEXT(Z108,"###,###")</f>
        <v>383</v>
      </c>
      <c r="AD108" s="143">
        <f>Z108/($Z$4)*100</f>
        <v>18.774509803921568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223</v>
      </c>
      <c r="Y109" s="125">
        <v>264</v>
      </c>
      <c r="Z109" s="125">
        <v>297</v>
      </c>
      <c r="AB109" s="122" t="str">
        <f>TEXT(Z109,"###,###")</f>
        <v>297</v>
      </c>
      <c r="AD109" s="143">
        <f>Z109/($Z$4)*100</f>
        <v>14.558823529411766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371</v>
      </c>
      <c r="Y110" s="125">
        <v>273</v>
      </c>
      <c r="Z110" s="125">
        <v>302</v>
      </c>
      <c r="AB110" s="122" t="str">
        <f>TEXT(Z110,"###,###")</f>
        <v>302</v>
      </c>
      <c r="AD110" s="143">
        <f>Z110/($Z$4)*100</f>
        <v>14.803921568627452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321</v>
      </c>
      <c r="Y111" s="125">
        <v>438</v>
      </c>
      <c r="Z111" s="125">
        <v>459</v>
      </c>
      <c r="AB111" s="122" t="str">
        <f>TEXT(Z111,"###,###")</f>
        <v>459</v>
      </c>
      <c r="AD111" s="143">
        <f>Z111/($Z$4)*100</f>
        <v>22.5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1539</v>
      </c>
      <c r="Y112" s="125">
        <v>1661</v>
      </c>
      <c r="Z112" s="125">
        <v>2040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40.36</v>
      </c>
      <c r="U118" s="144">
        <v>39.85</v>
      </c>
      <c r="V118" s="144">
        <v>40.72</v>
      </c>
      <c r="W118" s="144">
        <v>43.15</v>
      </c>
      <c r="X118" s="144">
        <v>43.4</v>
      </c>
      <c r="Y118" s="144">
        <v>41.9</v>
      </c>
      <c r="Z118" s="144">
        <v>43.27</v>
      </c>
      <c r="AB118" s="122" t="str">
        <f>TEXT(Z118,"##.0")</f>
        <v>43.3</v>
      </c>
    </row>
    <row r="120" spans="19:32" x14ac:dyDescent="0.25">
      <c r="S120" s="115" t="s">
        <v>106</v>
      </c>
      <c r="T120" s="125">
        <v>600</v>
      </c>
      <c r="U120" s="125">
        <v>653</v>
      </c>
      <c r="V120" s="125">
        <v>681</v>
      </c>
      <c r="W120" s="125">
        <v>703</v>
      </c>
      <c r="X120" s="125">
        <v>699</v>
      </c>
      <c r="Y120" s="125">
        <v>724</v>
      </c>
      <c r="Z120" s="125">
        <v>854</v>
      </c>
      <c r="AB120" s="122" t="str">
        <f>TEXT(Z120,"###,###")</f>
        <v>854</v>
      </c>
    </row>
    <row r="121" spans="19:32" x14ac:dyDescent="0.25">
      <c r="S121" s="115" t="s">
        <v>107</v>
      </c>
      <c r="T121" s="125">
        <v>186</v>
      </c>
      <c r="U121" s="125">
        <v>188</v>
      </c>
      <c r="V121" s="125">
        <v>183</v>
      </c>
      <c r="W121" s="125">
        <v>218</v>
      </c>
      <c r="X121" s="125">
        <v>179</v>
      </c>
      <c r="Y121" s="125">
        <v>210</v>
      </c>
      <c r="Z121" s="125">
        <v>309</v>
      </c>
      <c r="AB121" s="122" t="str">
        <f>TEXT(Z121,"###,###")</f>
        <v>309</v>
      </c>
    </row>
    <row r="122" spans="19:32" x14ac:dyDescent="0.25">
      <c r="S122" s="115" t="s">
        <v>108</v>
      </c>
      <c r="T122" s="125">
        <v>136</v>
      </c>
      <c r="U122" s="125">
        <v>132</v>
      </c>
      <c r="V122" s="125">
        <v>136</v>
      </c>
      <c r="W122" s="125">
        <v>147</v>
      </c>
      <c r="X122" s="125">
        <v>118</v>
      </c>
      <c r="Y122" s="125">
        <v>142</v>
      </c>
      <c r="Z122" s="125">
        <v>190</v>
      </c>
      <c r="AB122" s="122" t="str">
        <f>TEXT(Z122,"###,###")</f>
        <v>190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736</v>
      </c>
      <c r="U124" s="125">
        <v>785</v>
      </c>
      <c r="V124" s="125">
        <v>817</v>
      </c>
      <c r="W124" s="125">
        <v>850</v>
      </c>
      <c r="X124" s="125">
        <v>817</v>
      </c>
      <c r="Y124" s="125">
        <v>866</v>
      </c>
      <c r="Z124" s="125">
        <v>1044</v>
      </c>
      <c r="AB124" s="122" t="str">
        <f>TEXT(Z124,"###,###")</f>
        <v>1,044</v>
      </c>
      <c r="AD124" s="139">
        <f>Z124/$Z$7*100</f>
        <v>77.218934911242599</v>
      </c>
    </row>
    <row r="125" spans="19:32" x14ac:dyDescent="0.25">
      <c r="S125" s="115" t="s">
        <v>110</v>
      </c>
      <c r="T125" s="125">
        <v>322</v>
      </c>
      <c r="U125" s="125">
        <v>320</v>
      </c>
      <c r="V125" s="125">
        <v>319</v>
      </c>
      <c r="W125" s="125">
        <v>365</v>
      </c>
      <c r="X125" s="125">
        <v>297</v>
      </c>
      <c r="Y125" s="125">
        <v>352</v>
      </c>
      <c r="Z125" s="125">
        <v>499</v>
      </c>
      <c r="AB125" s="122" t="str">
        <f>TEXT(Z125,"###,###")</f>
        <v>499</v>
      </c>
      <c r="AD125" s="139">
        <f>Z125/$Z$7*100</f>
        <v>36.908284023668642</v>
      </c>
    </row>
    <row r="127" spans="19:32" x14ac:dyDescent="0.25">
      <c r="S127" s="115" t="s">
        <v>111</v>
      </c>
      <c r="T127" s="125">
        <v>488</v>
      </c>
      <c r="U127" s="125">
        <v>511</v>
      </c>
      <c r="V127" s="125">
        <v>521</v>
      </c>
      <c r="W127" s="125">
        <v>582</v>
      </c>
      <c r="X127" s="125">
        <v>534</v>
      </c>
      <c r="Y127" s="125">
        <v>564</v>
      </c>
      <c r="Z127" s="125">
        <v>731</v>
      </c>
      <c r="AB127" s="122" t="str">
        <f>TEXT(Z127,"###,###")</f>
        <v>731</v>
      </c>
      <c r="AD127" s="139">
        <f>Z127/$Z$7*100</f>
        <v>54.068047337278102</v>
      </c>
    </row>
    <row r="128" spans="19:32" x14ac:dyDescent="0.25">
      <c r="S128" s="115" t="s">
        <v>112</v>
      </c>
      <c r="T128" s="125">
        <v>433</v>
      </c>
      <c r="U128" s="125">
        <v>462</v>
      </c>
      <c r="V128" s="125">
        <v>478</v>
      </c>
      <c r="W128" s="125">
        <v>491</v>
      </c>
      <c r="X128" s="125">
        <v>465</v>
      </c>
      <c r="Y128" s="125">
        <v>512</v>
      </c>
      <c r="Z128" s="125">
        <v>624</v>
      </c>
      <c r="AB128" s="122" t="str">
        <f>TEXT(Z128,"###,###")</f>
        <v>624</v>
      </c>
      <c r="AD128" s="139">
        <f>Z128/$Z$7*100</f>
        <v>46.153846153846153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65" id="{E0EB02C1-EE59-4F66-B283-E6891016C0F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168" id="{A29E9987-1502-448A-B74B-4DF6484D3B1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171" id="{A6B7A52D-F863-4B86-9714-E6490F35CB5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174" id="{6968EF64-1914-4D8C-A3E0-C0A0B0022ED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514AD-F3FD-45AE-B76F-3BE426C9F86C}">
  <sheetPr codeName="Sheet120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Streaky Bay</v>
      </c>
      <c r="T1" s="113"/>
      <c r="U1" s="113"/>
      <c r="V1" s="113"/>
      <c r="W1" s="113"/>
      <c r="X1" s="113"/>
      <c r="Y1" s="114" t="str">
        <f>Y3</f>
        <v>10.56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175</v>
      </c>
      <c r="Y3" s="118" t="s">
        <v>254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10.56 Streaky Bay,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1242</v>
      </c>
      <c r="U4" s="121">
        <v>1312</v>
      </c>
      <c r="V4" s="121">
        <v>1365</v>
      </c>
      <c r="W4" s="121">
        <v>1426</v>
      </c>
      <c r="X4" s="121">
        <v>1398</v>
      </c>
      <c r="Y4" s="121">
        <v>1556</v>
      </c>
      <c r="Z4" s="121">
        <v>1868</v>
      </c>
      <c r="AB4" s="122" t="str">
        <f>TEXT(Z4,"###,###")</f>
        <v>1,868</v>
      </c>
      <c r="AD4" s="123">
        <f>Z4/Y4-1</f>
        <v>0.2005141388174807</v>
      </c>
      <c r="AF4" s="123">
        <f t="shared" ref="AF4:AF9" si="0">Z4/T4-1</f>
        <v>0.50402576489533013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678</v>
      </c>
      <c r="U5" s="121">
        <v>698</v>
      </c>
      <c r="V5" s="121">
        <v>729</v>
      </c>
      <c r="W5" s="121">
        <v>776</v>
      </c>
      <c r="X5" s="121">
        <v>767</v>
      </c>
      <c r="Y5" s="121">
        <v>821</v>
      </c>
      <c r="Z5" s="121">
        <v>1020</v>
      </c>
      <c r="AB5" s="122" t="str">
        <f>TEXT(Z5,"###,###")</f>
        <v>1,020</v>
      </c>
      <c r="AD5" s="123">
        <f t="shared" ref="AD5:AD9" si="1">Z5/Y5-1</f>
        <v>0.2423873325213155</v>
      </c>
      <c r="AF5" s="123">
        <f t="shared" si="0"/>
        <v>0.50442477876106184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566</v>
      </c>
      <c r="U6" s="121">
        <v>619</v>
      </c>
      <c r="V6" s="121">
        <v>639</v>
      </c>
      <c r="W6" s="121">
        <v>648</v>
      </c>
      <c r="X6" s="121">
        <v>635</v>
      </c>
      <c r="Y6" s="121">
        <v>735</v>
      </c>
      <c r="Z6" s="121">
        <v>845</v>
      </c>
      <c r="AB6" s="122" t="str">
        <f>TEXT(Z6,"###,###")</f>
        <v>845</v>
      </c>
      <c r="AD6" s="123">
        <f t="shared" si="1"/>
        <v>0.14965986394557818</v>
      </c>
      <c r="AF6" s="123">
        <f t="shared" si="0"/>
        <v>0.49293286219081267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843</v>
      </c>
      <c r="U7" s="121">
        <v>886</v>
      </c>
      <c r="V7" s="121">
        <v>904</v>
      </c>
      <c r="W7" s="121">
        <v>946</v>
      </c>
      <c r="X7" s="121">
        <v>925</v>
      </c>
      <c r="Y7" s="121">
        <v>1020</v>
      </c>
      <c r="Z7" s="121">
        <v>1190</v>
      </c>
      <c r="AB7" s="122" t="str">
        <f>TEXT(Z7,"###,###")</f>
        <v>1,190</v>
      </c>
      <c r="AD7" s="123">
        <f t="shared" si="1"/>
        <v>0.16666666666666674</v>
      </c>
      <c r="AF7" s="123">
        <f t="shared" si="0"/>
        <v>0.41162514827995245</v>
      </c>
    </row>
    <row r="8" spans="1:32" ht="17.25" customHeight="1" x14ac:dyDescent="0.25">
      <c r="A8" s="44" t="s">
        <v>13</v>
      </c>
      <c r="B8" s="45"/>
      <c r="C8" s="46"/>
      <c r="D8" s="47" t="str">
        <f>AB4</f>
        <v>1,868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1,190</v>
      </c>
      <c r="P8" s="48"/>
      <c r="S8" s="120" t="s">
        <v>88</v>
      </c>
      <c r="T8" s="121">
        <v>21908</v>
      </c>
      <c r="U8" s="121">
        <v>23995.77</v>
      </c>
      <c r="V8" s="121">
        <v>22945</v>
      </c>
      <c r="W8" s="121">
        <v>24241</v>
      </c>
      <c r="X8" s="121">
        <v>25924</v>
      </c>
      <c r="Y8" s="121">
        <v>27122.959999999999</v>
      </c>
      <c r="Z8" s="121">
        <v>23678.92</v>
      </c>
      <c r="AB8" s="122" t="str">
        <f>TEXT(Z8,"$###,###")</f>
        <v>$23,679</v>
      </c>
      <c r="AD8" s="123">
        <f t="shared" si="1"/>
        <v>-0.12697876632933869</v>
      </c>
      <c r="AF8" s="123">
        <f t="shared" si="0"/>
        <v>8.0834398393280882E-2</v>
      </c>
    </row>
    <row r="9" spans="1:32" x14ac:dyDescent="0.25">
      <c r="A9" s="52" t="s">
        <v>15</v>
      </c>
      <c r="B9" s="53"/>
      <c r="C9" s="54"/>
      <c r="D9" s="55">
        <f>AD104</f>
        <v>63.16916488222698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55.042016806722692</v>
      </c>
      <c r="P9" s="56" t="s">
        <v>89</v>
      </c>
      <c r="S9" s="120" t="s">
        <v>7</v>
      </c>
      <c r="T9" s="121">
        <v>39102784</v>
      </c>
      <c r="U9" s="121">
        <v>36772857</v>
      </c>
      <c r="V9" s="121">
        <v>40823404</v>
      </c>
      <c r="W9" s="121">
        <v>44561103</v>
      </c>
      <c r="X9" s="121">
        <v>42646908</v>
      </c>
      <c r="Y9" s="121">
        <v>51980451</v>
      </c>
      <c r="Z9" s="121">
        <v>51038489</v>
      </c>
      <c r="AB9" s="122" t="str">
        <f>TEXT(Z9/1000000,"$#,###.0")&amp;" mil"</f>
        <v>$51.0 mil</v>
      </c>
      <c r="AD9" s="123">
        <f t="shared" si="1"/>
        <v>-1.8121466472078129E-2</v>
      </c>
      <c r="AF9" s="123">
        <f t="shared" si="0"/>
        <v>0.30523926378234356</v>
      </c>
    </row>
    <row r="10" spans="1:32" x14ac:dyDescent="0.25">
      <c r="A10" s="52" t="s">
        <v>18</v>
      </c>
      <c r="B10" s="53"/>
      <c r="C10" s="54"/>
      <c r="D10" s="55">
        <f>AD105</f>
        <v>16.488222698072803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45.042016806722692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81.092436974789919</v>
      </c>
      <c r="P11" s="56" t="s">
        <v>89</v>
      </c>
      <c r="S11" s="120" t="s">
        <v>30</v>
      </c>
      <c r="T11" s="125">
        <v>973</v>
      </c>
      <c r="U11" s="125">
        <v>1041</v>
      </c>
      <c r="V11" s="125">
        <v>1081</v>
      </c>
      <c r="W11" s="125">
        <v>1136</v>
      </c>
      <c r="X11" s="125">
        <v>1122</v>
      </c>
      <c r="Y11" s="125">
        <v>1220</v>
      </c>
      <c r="Z11" s="125">
        <v>1486</v>
      </c>
    </row>
    <row r="12" spans="1:32" ht="28.5" customHeight="1" x14ac:dyDescent="0.25">
      <c r="A12" s="52" t="s">
        <v>20</v>
      </c>
      <c r="B12" s="54"/>
      <c r="C12" s="54"/>
      <c r="D12" s="55">
        <f>AD108</f>
        <v>27.087794432548179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31.848739495798316</v>
      </c>
      <c r="P12" s="56" t="s">
        <v>89</v>
      </c>
      <c r="S12" s="120" t="s">
        <v>31</v>
      </c>
      <c r="T12" s="125">
        <v>276</v>
      </c>
      <c r="U12" s="125">
        <v>278</v>
      </c>
      <c r="V12" s="125">
        <v>280</v>
      </c>
      <c r="W12" s="125">
        <v>289</v>
      </c>
      <c r="X12" s="125">
        <v>279</v>
      </c>
      <c r="Y12" s="125">
        <v>336</v>
      </c>
      <c r="Z12" s="125">
        <v>382</v>
      </c>
    </row>
    <row r="13" spans="1:32" ht="15" customHeight="1" x14ac:dyDescent="0.25">
      <c r="A13" s="52" t="s">
        <v>21</v>
      </c>
      <c r="B13" s="54"/>
      <c r="C13" s="54"/>
      <c r="D13" s="55">
        <f>AD109</f>
        <v>14.453961456102785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45.2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15.578158458244113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22.055674518201286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235</v>
      </c>
      <c r="Z15" s="125">
        <v>387</v>
      </c>
      <c r="AB15" s="129">
        <f t="shared" ref="AB15:AB34" si="2">IF(Z15="np",0,Z15/$Z$34)</f>
        <v>0.20673076923076922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14</v>
      </c>
      <c r="Z16" s="125">
        <v>22</v>
      </c>
      <c r="AB16" s="129">
        <f t="shared" si="2"/>
        <v>1.1752136752136752E-2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55</v>
      </c>
      <c r="Z17" s="125">
        <v>77</v>
      </c>
      <c r="AB17" s="129">
        <f t="shared" si="2"/>
        <v>4.1132478632478632E-2</v>
      </c>
    </row>
    <row r="18" spans="1:28" x14ac:dyDescent="0.25">
      <c r="A18" s="82" t="str">
        <f>$S$1&amp;" ("&amp;$T$2&amp;" to "&amp;$Z$2&amp;")"</f>
        <v>Streaky Bay (2011-12 to 2017-18)</v>
      </c>
      <c r="B18" s="82"/>
      <c r="C18" s="82"/>
      <c r="D18" s="82"/>
      <c r="E18" s="82"/>
      <c r="F18" s="82"/>
      <c r="G18" s="82" t="str">
        <f>$S$1&amp;" ("&amp;$T$2&amp;" to "&amp;$Z$2&amp;")"</f>
        <v>Streaky Bay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12</v>
      </c>
      <c r="Z18" s="125">
        <v>10</v>
      </c>
      <c r="AB18" s="129">
        <f t="shared" si="2"/>
        <v>5.341880341880342E-3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76</v>
      </c>
      <c r="Z19" s="125">
        <v>107</v>
      </c>
      <c r="AB19" s="129">
        <f t="shared" si="2"/>
        <v>5.7158119658119656E-2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25</v>
      </c>
      <c r="Z20" s="125">
        <v>29</v>
      </c>
      <c r="AB20" s="129">
        <f t="shared" si="2"/>
        <v>1.5491452991452992E-2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142</v>
      </c>
      <c r="Z21" s="125">
        <v>165</v>
      </c>
      <c r="AB21" s="129">
        <f t="shared" si="2"/>
        <v>8.8141025641025647E-2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130</v>
      </c>
      <c r="Z22" s="125">
        <v>134</v>
      </c>
      <c r="AB22" s="129">
        <f t="shared" si="2"/>
        <v>7.1581196581196577E-2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79</v>
      </c>
      <c r="Z23" s="125">
        <v>85</v>
      </c>
      <c r="AB23" s="129">
        <f t="shared" si="2"/>
        <v>4.5405982905982904E-2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0</v>
      </c>
      <c r="Z24" s="125">
        <v>5</v>
      </c>
      <c r="AB24" s="129">
        <f t="shared" si="2"/>
        <v>2.670940170940171E-3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17</v>
      </c>
      <c r="Z25" s="125">
        <v>25</v>
      </c>
      <c r="AB25" s="129">
        <f t="shared" si="2"/>
        <v>1.3354700854700854E-2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14</v>
      </c>
      <c r="Z26" s="125">
        <v>19</v>
      </c>
      <c r="AB26" s="129">
        <f t="shared" si="2"/>
        <v>1.014957264957265E-2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39</v>
      </c>
      <c r="Z27" s="125">
        <v>36</v>
      </c>
      <c r="AB27" s="129">
        <f t="shared" si="2"/>
        <v>1.9230769230769232E-2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60</v>
      </c>
      <c r="Z28" s="125">
        <v>91</v>
      </c>
      <c r="AB28" s="129">
        <f t="shared" si="2"/>
        <v>4.8611111111111112E-2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78</v>
      </c>
      <c r="Z29" s="125">
        <v>87</v>
      </c>
      <c r="AB29" s="129">
        <f t="shared" si="2"/>
        <v>4.6474358974358976E-2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110</v>
      </c>
      <c r="Z30" s="125">
        <v>135</v>
      </c>
      <c r="AB30" s="129">
        <f t="shared" si="2"/>
        <v>7.2115384615384609E-2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103</v>
      </c>
      <c r="Z31" s="125">
        <v>137</v>
      </c>
      <c r="AB31" s="129">
        <f t="shared" si="2"/>
        <v>7.3183760683760687E-2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4</v>
      </c>
      <c r="Z32" s="125">
        <v>11</v>
      </c>
      <c r="AB32" s="129">
        <f t="shared" si="2"/>
        <v>5.876068376068376E-3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33</v>
      </c>
      <c r="Z33" s="125">
        <v>49</v>
      </c>
      <c r="AB33" s="129">
        <f t="shared" si="2"/>
        <v>2.6175213675213676E-2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1556</v>
      </c>
      <c r="Z34" s="132">
        <v>1872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7</v>
      </c>
      <c r="Y44" s="125">
        <v>7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15</v>
      </c>
      <c r="Y45" s="125">
        <v>37</v>
      </c>
      <c r="Z45" s="125">
        <v>25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50</v>
      </c>
      <c r="Y46" s="125">
        <v>52</v>
      </c>
      <c r="Z46" s="125">
        <v>47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50</v>
      </c>
      <c r="Y47" s="125">
        <v>75</v>
      </c>
      <c r="Z47" s="125">
        <v>73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66</v>
      </c>
      <c r="Y48" s="125">
        <v>72</v>
      </c>
      <c r="Z48" s="125">
        <v>81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Streaky Bay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88</v>
      </c>
      <c r="Y49" s="125">
        <v>71</v>
      </c>
      <c r="Z49" s="125">
        <v>79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63</v>
      </c>
      <c r="Y50" s="125">
        <v>58</v>
      </c>
      <c r="Z50" s="125">
        <v>77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80</v>
      </c>
      <c r="Y51" s="125">
        <v>72</v>
      </c>
      <c r="Z51" s="125">
        <v>84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57</v>
      </c>
      <c r="Y52" s="125">
        <v>61</v>
      </c>
      <c r="Z52" s="125">
        <v>82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73</v>
      </c>
      <c r="Y53" s="125">
        <v>48</v>
      </c>
      <c r="Z53" s="125">
        <v>68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92</v>
      </c>
      <c r="Y54" s="125">
        <v>119</v>
      </c>
      <c r="Z54" s="125">
        <v>131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72</v>
      </c>
      <c r="Y55" s="125">
        <v>89</v>
      </c>
      <c r="Z55" s="125">
        <v>123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26</v>
      </c>
      <c r="Y56" s="125">
        <v>31</v>
      </c>
      <c r="Z56" s="125">
        <v>51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17</v>
      </c>
      <c r="Y57" s="125">
        <v>18</v>
      </c>
      <c r="Z57" s="125">
        <v>19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4</v>
      </c>
      <c r="Y58" s="125">
        <v>11</v>
      </c>
      <c r="Z58" s="125">
        <v>8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2</v>
      </c>
      <c r="Y59" s="125">
        <v>4</v>
      </c>
      <c r="Z59" s="125">
        <v>2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763</v>
      </c>
      <c r="Y61" s="125">
        <v>821</v>
      </c>
      <c r="Z61" s="125">
        <v>1020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8</v>
      </c>
      <c r="Y63" s="125">
        <v>0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Streaky Bay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13</v>
      </c>
      <c r="Y64" s="125">
        <v>17</v>
      </c>
      <c r="Z64" s="125">
        <v>19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42</v>
      </c>
      <c r="Y65" s="125">
        <v>45</v>
      </c>
      <c r="Z65" s="125">
        <v>65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55</v>
      </c>
      <c r="Y66" s="125">
        <v>78</v>
      </c>
      <c r="Z66" s="125">
        <v>69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55</v>
      </c>
      <c r="Y67" s="125">
        <v>79</v>
      </c>
      <c r="Z67" s="125">
        <v>95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42</v>
      </c>
      <c r="Y68" s="125">
        <v>46</v>
      </c>
      <c r="Z68" s="125">
        <v>67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71</v>
      </c>
      <c r="Y69" s="125">
        <v>65</v>
      </c>
      <c r="Z69" s="125">
        <v>58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72</v>
      </c>
      <c r="Y70" s="125">
        <v>85</v>
      </c>
      <c r="Z70" s="125">
        <v>97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51</v>
      </c>
      <c r="Y71" s="125">
        <v>85</v>
      </c>
      <c r="Z71" s="125">
        <v>82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72</v>
      </c>
      <c r="Y72" s="125">
        <v>61</v>
      </c>
      <c r="Z72" s="125">
        <v>81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60</v>
      </c>
      <c r="Y73" s="125">
        <v>62</v>
      </c>
      <c r="Z73" s="125">
        <v>80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51</v>
      </c>
      <c r="Y74" s="125">
        <v>71</v>
      </c>
      <c r="Z74" s="125">
        <v>90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28</v>
      </c>
      <c r="Y75" s="125">
        <v>25</v>
      </c>
      <c r="Z75" s="125">
        <v>23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9</v>
      </c>
      <c r="Y76" s="125">
        <v>9</v>
      </c>
      <c r="Z76" s="125">
        <v>13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0</v>
      </c>
      <c r="Y77" s="125">
        <v>4</v>
      </c>
      <c r="Z77" s="125">
        <v>6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0</v>
      </c>
      <c r="Y78" s="125">
        <v>0</v>
      </c>
      <c r="Z78" s="125">
        <v>0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0</v>
      </c>
      <c r="Z79" s="125">
        <v>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634</v>
      </c>
      <c r="Y80" s="125">
        <v>735</v>
      </c>
      <c r="Z80" s="125">
        <v>847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Streaky Bay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60</v>
      </c>
      <c r="Y83" s="125">
        <v>65</v>
      </c>
      <c r="Z83" s="125">
        <v>87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32</v>
      </c>
      <c r="Y84" s="125">
        <v>43</v>
      </c>
      <c r="Z84" s="125">
        <v>45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1,868</v>
      </c>
      <c r="D85" s="96">
        <f t="shared" ref="D85:D90" si="4">AD4</f>
        <v>0.2005141388174807</v>
      </c>
      <c r="E85" s="97">
        <f t="shared" ref="E85:E90" si="5">AD4</f>
        <v>0.2005141388174807</v>
      </c>
      <c r="F85" s="96">
        <f t="shared" ref="F85:F90" si="6">AF4</f>
        <v>0.50402576489533013</v>
      </c>
      <c r="G85" s="97">
        <f t="shared" ref="G85:G90" si="7">AF4</f>
        <v>0.50402576489533013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72</v>
      </c>
      <c r="Y85" s="125">
        <v>85</v>
      </c>
      <c r="Z85" s="125">
        <v>105</v>
      </c>
    </row>
    <row r="86" spans="1:32" ht="15" customHeight="1" x14ac:dyDescent="0.25">
      <c r="A86" s="98" t="s">
        <v>4</v>
      </c>
      <c r="B86" s="95"/>
      <c r="C86" s="109" t="str">
        <f t="shared" si="3"/>
        <v>1,020</v>
      </c>
      <c r="D86" s="96">
        <f t="shared" si="4"/>
        <v>0.2423873325213155</v>
      </c>
      <c r="E86" s="97">
        <f t="shared" si="5"/>
        <v>0.2423873325213155</v>
      </c>
      <c r="F86" s="96">
        <f t="shared" si="6"/>
        <v>0.50442477876106184</v>
      </c>
      <c r="G86" s="97">
        <f t="shared" si="7"/>
        <v>0.50442477876106184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11</v>
      </c>
      <c r="Y86" s="125">
        <v>8</v>
      </c>
      <c r="Z86" s="125">
        <v>11</v>
      </c>
    </row>
    <row r="87" spans="1:32" ht="15" customHeight="1" x14ac:dyDescent="0.25">
      <c r="A87" s="98" t="s">
        <v>5</v>
      </c>
      <c r="B87" s="95"/>
      <c r="C87" s="109" t="str">
        <f t="shared" si="3"/>
        <v>845</v>
      </c>
      <c r="D87" s="96">
        <f t="shared" si="4"/>
        <v>0.14965986394557818</v>
      </c>
      <c r="E87" s="97">
        <f t="shared" si="5"/>
        <v>0.14965986394557818</v>
      </c>
      <c r="F87" s="96">
        <f t="shared" si="6"/>
        <v>0.49293286219081267</v>
      </c>
      <c r="G87" s="97">
        <f t="shared" si="7"/>
        <v>0.49293286219081267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10</v>
      </c>
      <c r="Y87" s="125">
        <v>14</v>
      </c>
      <c r="Z87" s="125">
        <v>16</v>
      </c>
    </row>
    <row r="88" spans="1:32" ht="15" customHeight="1" x14ac:dyDescent="0.25">
      <c r="A88" s="95" t="s">
        <v>6</v>
      </c>
      <c r="B88" s="95"/>
      <c r="C88" s="109" t="str">
        <f t="shared" si="3"/>
        <v>1,190</v>
      </c>
      <c r="D88" s="96">
        <f t="shared" si="4"/>
        <v>0.16666666666666674</v>
      </c>
      <c r="E88" s="97">
        <f t="shared" si="5"/>
        <v>0.16666666666666674</v>
      </c>
      <c r="F88" s="96">
        <f t="shared" si="6"/>
        <v>0.41162514827995245</v>
      </c>
      <c r="G88" s="97">
        <f t="shared" si="7"/>
        <v>0.41162514827995245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15</v>
      </c>
      <c r="Y88" s="125">
        <v>16</v>
      </c>
      <c r="Z88" s="125">
        <v>20</v>
      </c>
    </row>
    <row r="89" spans="1:32" ht="15" customHeight="1" x14ac:dyDescent="0.25">
      <c r="A89" s="95" t="s">
        <v>104</v>
      </c>
      <c r="B89" s="95"/>
      <c r="C89" s="146" t="str">
        <f t="shared" si="3"/>
        <v>$23,679</v>
      </c>
      <c r="D89" s="96">
        <f t="shared" si="4"/>
        <v>-0.12697876632933869</v>
      </c>
      <c r="E89" s="97">
        <f t="shared" si="5"/>
        <v>-0.12697876632933869</v>
      </c>
      <c r="F89" s="96">
        <f t="shared" si="6"/>
        <v>8.0834398393280882E-2</v>
      </c>
      <c r="G89" s="97">
        <f t="shared" si="7"/>
        <v>8.0834398393280882E-2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42</v>
      </c>
      <c r="Y89" s="125">
        <v>37</v>
      </c>
      <c r="Z89" s="125">
        <v>43</v>
      </c>
    </row>
    <row r="90" spans="1:32" ht="15" customHeight="1" x14ac:dyDescent="0.25">
      <c r="A90" s="95" t="s">
        <v>7</v>
      </c>
      <c r="B90" s="95"/>
      <c r="C90" s="109" t="str">
        <f t="shared" si="3"/>
        <v>$51.0 mil</v>
      </c>
      <c r="D90" s="96">
        <f t="shared" si="4"/>
        <v>-1.8121466472078129E-2</v>
      </c>
      <c r="E90" s="97">
        <f t="shared" si="5"/>
        <v>-1.8121466472078129E-2</v>
      </c>
      <c r="F90" s="96">
        <f t="shared" si="6"/>
        <v>0.30523926378234356</v>
      </c>
      <c r="G90" s="97">
        <f t="shared" si="7"/>
        <v>0.30523926378234356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101</v>
      </c>
      <c r="Y90" s="125">
        <v>115</v>
      </c>
      <c r="Z90" s="125">
        <v>122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504</v>
      </c>
      <c r="Y91" s="125">
        <v>550</v>
      </c>
      <c r="Z91" s="125">
        <v>650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29</v>
      </c>
      <c r="Y93" s="125">
        <v>32</v>
      </c>
      <c r="Z93" s="125">
        <v>39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74</v>
      </c>
      <c r="Y94" s="125">
        <v>89</v>
      </c>
      <c r="Z94" s="125">
        <v>96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18</v>
      </c>
      <c r="Y95" s="125">
        <v>15</v>
      </c>
      <c r="Z95" s="125">
        <v>19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47</v>
      </c>
      <c r="Y96" s="125">
        <v>61</v>
      </c>
      <c r="Z96" s="125">
        <v>73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61</v>
      </c>
      <c r="Y97" s="125">
        <v>67</v>
      </c>
      <c r="Z97" s="125">
        <v>70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54</v>
      </c>
      <c r="Y98" s="125">
        <v>57</v>
      </c>
      <c r="Z98" s="125">
        <v>63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6</v>
      </c>
      <c r="Y99" s="125">
        <v>9</v>
      </c>
      <c r="Z99" s="125">
        <v>6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55</v>
      </c>
      <c r="Y100" s="125">
        <v>56</v>
      </c>
      <c r="Z100" s="125">
        <v>67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422</v>
      </c>
      <c r="Y101" s="125">
        <v>470</v>
      </c>
      <c r="Z101" s="125">
        <v>536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906</v>
      </c>
      <c r="Y104" s="125">
        <v>975</v>
      </c>
      <c r="Z104" s="125">
        <v>1180</v>
      </c>
      <c r="AB104" s="122" t="str">
        <f>TEXT(Z104,"###,###")</f>
        <v>1,180</v>
      </c>
      <c r="AD104" s="143">
        <f>Z104/($Z$4)*100</f>
        <v>63.16916488222698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208</v>
      </c>
      <c r="Y105" s="125">
        <v>256</v>
      </c>
      <c r="Z105" s="125">
        <v>308</v>
      </c>
      <c r="AB105" s="122" t="str">
        <f>TEXT(Z105,"###,###")</f>
        <v>308</v>
      </c>
      <c r="AD105" s="143">
        <f>Z105/($Z$4)*100</f>
        <v>16.488222698072803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1114</v>
      </c>
      <c r="Y106" s="132">
        <v>1231</v>
      </c>
      <c r="Z106" s="132">
        <v>1488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302</v>
      </c>
      <c r="Y108" s="125">
        <v>389</v>
      </c>
      <c r="Z108" s="125">
        <v>506</v>
      </c>
      <c r="AB108" s="122" t="str">
        <f>TEXT(Z108,"###,###")</f>
        <v>506</v>
      </c>
      <c r="AD108" s="143">
        <f>Z108/($Z$4)*100</f>
        <v>27.087794432548179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243</v>
      </c>
      <c r="Y109" s="125">
        <v>242</v>
      </c>
      <c r="Z109" s="125">
        <v>270</v>
      </c>
      <c r="AB109" s="122" t="str">
        <f>TEXT(Z109,"###,###")</f>
        <v>270</v>
      </c>
      <c r="AD109" s="143">
        <f>Z109/($Z$4)*100</f>
        <v>14.453961456102785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261</v>
      </c>
      <c r="Y110" s="125">
        <v>249</v>
      </c>
      <c r="Z110" s="125">
        <v>291</v>
      </c>
      <c r="AB110" s="122" t="str">
        <f>TEXT(Z110,"###,###")</f>
        <v>291</v>
      </c>
      <c r="AD110" s="143">
        <f>Z110/($Z$4)*100</f>
        <v>15.578158458244113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310</v>
      </c>
      <c r="Y111" s="125">
        <v>351</v>
      </c>
      <c r="Z111" s="125">
        <v>412</v>
      </c>
      <c r="AB111" s="122" t="str">
        <f>TEXT(Z111,"###,###")</f>
        <v>412</v>
      </c>
      <c r="AD111" s="143">
        <f>Z111/($Z$4)*100</f>
        <v>22.055674518201286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1399</v>
      </c>
      <c r="Y112" s="125">
        <v>1556</v>
      </c>
      <c r="Z112" s="125">
        <v>1866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45.41</v>
      </c>
      <c r="U118" s="144">
        <v>44.26</v>
      </c>
      <c r="V118" s="144">
        <v>44.97</v>
      </c>
      <c r="W118" s="144">
        <v>45.02</v>
      </c>
      <c r="X118" s="144">
        <v>42.03</v>
      </c>
      <c r="Y118" s="144">
        <v>43.98</v>
      </c>
      <c r="Z118" s="144">
        <v>45.17</v>
      </c>
      <c r="AB118" s="122" t="str">
        <f>TEXT(Z118,"##.0")</f>
        <v>45.2</v>
      </c>
    </row>
    <row r="120" spans="19:32" x14ac:dyDescent="0.25">
      <c r="S120" s="115" t="s">
        <v>106</v>
      </c>
      <c r="T120" s="125">
        <v>572</v>
      </c>
      <c r="U120" s="125">
        <v>612</v>
      </c>
      <c r="V120" s="125">
        <v>620</v>
      </c>
      <c r="W120" s="125">
        <v>656</v>
      </c>
      <c r="X120" s="125">
        <v>646</v>
      </c>
      <c r="Y120" s="125">
        <v>684</v>
      </c>
      <c r="Z120" s="125">
        <v>812</v>
      </c>
      <c r="AB120" s="122" t="str">
        <f>TEXT(Z120,"###,###")</f>
        <v>812</v>
      </c>
    </row>
    <row r="121" spans="19:32" x14ac:dyDescent="0.25">
      <c r="S121" s="115" t="s">
        <v>107</v>
      </c>
      <c r="T121" s="125">
        <v>169</v>
      </c>
      <c r="U121" s="125">
        <v>158</v>
      </c>
      <c r="V121" s="125">
        <v>161</v>
      </c>
      <c r="W121" s="125">
        <v>177</v>
      </c>
      <c r="X121" s="125">
        <v>155</v>
      </c>
      <c r="Y121" s="125">
        <v>185</v>
      </c>
      <c r="Z121" s="125">
        <v>226</v>
      </c>
      <c r="AB121" s="122" t="str">
        <f>TEXT(Z121,"###,###")</f>
        <v>226</v>
      </c>
    </row>
    <row r="122" spans="19:32" x14ac:dyDescent="0.25">
      <c r="S122" s="115" t="s">
        <v>108</v>
      </c>
      <c r="T122" s="125">
        <v>109</v>
      </c>
      <c r="U122" s="125">
        <v>117</v>
      </c>
      <c r="V122" s="125">
        <v>122</v>
      </c>
      <c r="W122" s="125">
        <v>112</v>
      </c>
      <c r="X122" s="125">
        <v>125</v>
      </c>
      <c r="Y122" s="125">
        <v>151</v>
      </c>
      <c r="Z122" s="125">
        <v>153</v>
      </c>
      <c r="AB122" s="122" t="str">
        <f>TEXT(Z122,"###,###")</f>
        <v>153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681</v>
      </c>
      <c r="U124" s="125">
        <v>729</v>
      </c>
      <c r="V124" s="125">
        <v>742</v>
      </c>
      <c r="W124" s="125">
        <v>768</v>
      </c>
      <c r="X124" s="125">
        <v>771</v>
      </c>
      <c r="Y124" s="125">
        <v>835</v>
      </c>
      <c r="Z124" s="125">
        <v>965</v>
      </c>
      <c r="AB124" s="122" t="str">
        <f>TEXT(Z124,"###,###")</f>
        <v>965</v>
      </c>
      <c r="AD124" s="139">
        <f>Z124/$Z$7*100</f>
        <v>81.092436974789919</v>
      </c>
    </row>
    <row r="125" spans="19:32" x14ac:dyDescent="0.25">
      <c r="S125" s="115" t="s">
        <v>110</v>
      </c>
      <c r="T125" s="125">
        <v>278</v>
      </c>
      <c r="U125" s="125">
        <v>275</v>
      </c>
      <c r="V125" s="125">
        <v>283</v>
      </c>
      <c r="W125" s="125">
        <v>289</v>
      </c>
      <c r="X125" s="125">
        <v>280</v>
      </c>
      <c r="Y125" s="125">
        <v>336</v>
      </c>
      <c r="Z125" s="125">
        <v>379</v>
      </c>
      <c r="AB125" s="122" t="str">
        <f>TEXT(Z125,"###,###")</f>
        <v>379</v>
      </c>
      <c r="AD125" s="139">
        <f>Z125/$Z$7*100</f>
        <v>31.848739495798316</v>
      </c>
    </row>
    <row r="127" spans="19:32" x14ac:dyDescent="0.25">
      <c r="S127" s="115" t="s">
        <v>111</v>
      </c>
      <c r="T127" s="125">
        <v>467</v>
      </c>
      <c r="U127" s="125">
        <v>483</v>
      </c>
      <c r="V127" s="125">
        <v>493</v>
      </c>
      <c r="W127" s="125">
        <v>513</v>
      </c>
      <c r="X127" s="125">
        <v>504</v>
      </c>
      <c r="Y127" s="125">
        <v>550</v>
      </c>
      <c r="Z127" s="125">
        <v>655</v>
      </c>
      <c r="AB127" s="122" t="str">
        <f>TEXT(Z127,"###,###")</f>
        <v>655</v>
      </c>
      <c r="AD127" s="139">
        <f>Z127/$Z$7*100</f>
        <v>55.042016806722692</v>
      </c>
    </row>
    <row r="128" spans="19:32" x14ac:dyDescent="0.25">
      <c r="S128" s="115" t="s">
        <v>112</v>
      </c>
      <c r="T128" s="125">
        <v>377</v>
      </c>
      <c r="U128" s="125">
        <v>402</v>
      </c>
      <c r="V128" s="125">
        <v>413</v>
      </c>
      <c r="W128" s="125">
        <v>436</v>
      </c>
      <c r="X128" s="125">
        <v>421</v>
      </c>
      <c r="Y128" s="125">
        <v>470</v>
      </c>
      <c r="Z128" s="125">
        <v>536</v>
      </c>
      <c r="AB128" s="122" t="str">
        <f>TEXT(Z128,"###,###")</f>
        <v>536</v>
      </c>
      <c r="AD128" s="139">
        <f>Z128/$Z$7*100</f>
        <v>45.042016806722692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55" id="{884C9295-4706-4431-BCF5-36A745298F4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158" id="{BABBCFA4-C06E-482B-AA45-A4429705E7A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161" id="{3B0E46A9-3F77-496F-89ED-0CCA6D7360E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164" id="{5264E93F-00B2-4059-A9EB-EC386706DE4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72A9D-E0CB-41EB-B850-B3F6A4EE9605}">
  <sheetPr codeName="Sheet121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Tatiara</v>
      </c>
      <c r="T1" s="113"/>
      <c r="U1" s="113"/>
      <c r="V1" s="113"/>
      <c r="W1" s="113"/>
      <c r="X1" s="113"/>
      <c r="Y1" s="114" t="str">
        <f>Y3</f>
        <v>10.57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176</v>
      </c>
      <c r="Y3" s="118" t="s">
        <v>255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10.57 Tatiara,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4808</v>
      </c>
      <c r="U4" s="121">
        <v>5206</v>
      </c>
      <c r="V4" s="121">
        <v>5393</v>
      </c>
      <c r="W4" s="121">
        <v>5240</v>
      </c>
      <c r="X4" s="121">
        <v>5277</v>
      </c>
      <c r="Y4" s="121">
        <v>5784</v>
      </c>
      <c r="Z4" s="121">
        <v>6878</v>
      </c>
      <c r="AB4" s="122" t="str">
        <f>TEXT(Z4,"###,###")</f>
        <v>6,878</v>
      </c>
      <c r="AD4" s="123">
        <f>Z4/Y4-1</f>
        <v>0.18914246196403872</v>
      </c>
      <c r="AF4" s="123">
        <f t="shared" ref="AF4:AF9" si="0">Z4/T4-1</f>
        <v>0.43053244592346096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2681</v>
      </c>
      <c r="U5" s="121">
        <v>2998</v>
      </c>
      <c r="V5" s="121">
        <v>3156</v>
      </c>
      <c r="W5" s="121">
        <v>2957</v>
      </c>
      <c r="X5" s="121">
        <v>2988</v>
      </c>
      <c r="Y5" s="121">
        <v>3232</v>
      </c>
      <c r="Z5" s="121">
        <v>3791</v>
      </c>
      <c r="AB5" s="122" t="str">
        <f>TEXT(Z5,"###,###")</f>
        <v>3,791</v>
      </c>
      <c r="AD5" s="123">
        <f t="shared" ref="AD5:AD9" si="1">Z5/Y5-1</f>
        <v>0.17295792079207928</v>
      </c>
      <c r="AF5" s="123">
        <f t="shared" si="0"/>
        <v>0.41402461767997023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2125</v>
      </c>
      <c r="U6" s="121">
        <v>2209</v>
      </c>
      <c r="V6" s="121">
        <v>2235</v>
      </c>
      <c r="W6" s="121">
        <v>2284</v>
      </c>
      <c r="X6" s="121">
        <v>2282</v>
      </c>
      <c r="Y6" s="121">
        <v>2552</v>
      </c>
      <c r="Z6" s="121">
        <v>3091</v>
      </c>
      <c r="AB6" s="122" t="str">
        <f>TEXT(Z6,"###,###")</f>
        <v>3,091</v>
      </c>
      <c r="AD6" s="123">
        <f t="shared" si="1"/>
        <v>0.2112068965517242</v>
      </c>
      <c r="AF6" s="123">
        <f t="shared" si="0"/>
        <v>0.45458823529411774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3165</v>
      </c>
      <c r="U7" s="121">
        <v>3298</v>
      </c>
      <c r="V7" s="121">
        <v>3569</v>
      </c>
      <c r="W7" s="121">
        <v>3563</v>
      </c>
      <c r="X7" s="121">
        <v>3526</v>
      </c>
      <c r="Y7" s="121">
        <v>3874</v>
      </c>
      <c r="Z7" s="121">
        <v>4427</v>
      </c>
      <c r="AB7" s="122" t="str">
        <f>TEXT(Z7,"###,###")</f>
        <v>4,427</v>
      </c>
      <c r="AD7" s="123">
        <f t="shared" si="1"/>
        <v>0.14274651522973669</v>
      </c>
      <c r="AF7" s="123">
        <f t="shared" si="0"/>
        <v>0.39873617693522911</v>
      </c>
    </row>
    <row r="8" spans="1:32" ht="17.25" customHeight="1" x14ac:dyDescent="0.25">
      <c r="A8" s="44" t="s">
        <v>13</v>
      </c>
      <c r="B8" s="45"/>
      <c r="C8" s="46"/>
      <c r="D8" s="47" t="str">
        <f>AB4</f>
        <v>6,878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4,427</v>
      </c>
      <c r="P8" s="48"/>
      <c r="S8" s="120" t="s">
        <v>88</v>
      </c>
      <c r="T8" s="121">
        <v>28465</v>
      </c>
      <c r="U8" s="121">
        <v>26771</v>
      </c>
      <c r="V8" s="121">
        <v>31435.63</v>
      </c>
      <c r="W8" s="121">
        <v>33236</v>
      </c>
      <c r="X8" s="121">
        <v>33398.080000000002</v>
      </c>
      <c r="Y8" s="121">
        <v>30978</v>
      </c>
      <c r="Z8" s="121">
        <v>30709.66</v>
      </c>
      <c r="AB8" s="122" t="str">
        <f>TEXT(Z8,"$###,###")</f>
        <v>$30,710</v>
      </c>
      <c r="AD8" s="123">
        <f t="shared" si="1"/>
        <v>-8.6622764542578778E-3</v>
      </c>
      <c r="AF8" s="123">
        <f t="shared" si="0"/>
        <v>7.88568417354647E-2</v>
      </c>
    </row>
    <row r="9" spans="1:32" x14ac:dyDescent="0.25">
      <c r="A9" s="52" t="s">
        <v>15</v>
      </c>
      <c r="B9" s="53"/>
      <c r="C9" s="54"/>
      <c r="D9" s="55">
        <f>AD104</f>
        <v>65.236987496365217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56.403885249604699</v>
      </c>
      <c r="P9" s="56" t="s">
        <v>89</v>
      </c>
      <c r="S9" s="120" t="s">
        <v>7</v>
      </c>
      <c r="T9" s="121">
        <v>112349458</v>
      </c>
      <c r="U9" s="121">
        <v>119850354</v>
      </c>
      <c r="V9" s="121">
        <v>140101807</v>
      </c>
      <c r="W9" s="121">
        <v>137921297</v>
      </c>
      <c r="X9" s="121">
        <v>137053551</v>
      </c>
      <c r="Y9" s="121">
        <v>168128716</v>
      </c>
      <c r="Z9" s="121">
        <v>198210884</v>
      </c>
      <c r="AB9" s="122" t="str">
        <f>TEXT(Z9/1000000,"$#,###.0")&amp;" mil"</f>
        <v>$198.2 mil</v>
      </c>
      <c r="AD9" s="123">
        <f t="shared" si="1"/>
        <v>0.1789234386349563</v>
      </c>
      <c r="AF9" s="123">
        <f t="shared" si="0"/>
        <v>0.76423533792214648</v>
      </c>
    </row>
    <row r="10" spans="1:32" x14ac:dyDescent="0.25">
      <c r="A10" s="52" t="s">
        <v>18</v>
      </c>
      <c r="B10" s="53"/>
      <c r="C10" s="54"/>
      <c r="D10" s="55">
        <f>AD105</f>
        <v>10.860715324222157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43.505760108425577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81.883894285068891</v>
      </c>
      <c r="P11" s="56" t="s">
        <v>89</v>
      </c>
      <c r="S11" s="120" t="s">
        <v>30</v>
      </c>
      <c r="T11" s="125">
        <v>3916</v>
      </c>
      <c r="U11" s="125">
        <v>4258</v>
      </c>
      <c r="V11" s="125">
        <v>4378</v>
      </c>
      <c r="W11" s="125">
        <v>4204</v>
      </c>
      <c r="X11" s="125">
        <v>4264</v>
      </c>
      <c r="Y11" s="125">
        <v>4697</v>
      </c>
      <c r="Z11" s="125">
        <v>5487</v>
      </c>
    </row>
    <row r="12" spans="1:32" ht="28.5" customHeight="1" x14ac:dyDescent="0.25">
      <c r="A12" s="52" t="s">
        <v>20</v>
      </c>
      <c r="B12" s="54"/>
      <c r="C12" s="54"/>
      <c r="D12" s="55">
        <f>AD108</f>
        <v>16.865367839488226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31.443415405466457</v>
      </c>
      <c r="P12" s="56" t="s">
        <v>89</v>
      </c>
      <c r="S12" s="120" t="s">
        <v>31</v>
      </c>
      <c r="T12" s="125">
        <v>893</v>
      </c>
      <c r="U12" s="125">
        <v>950</v>
      </c>
      <c r="V12" s="125">
        <v>1015</v>
      </c>
      <c r="W12" s="125">
        <v>1035</v>
      </c>
      <c r="X12" s="125">
        <v>1014</v>
      </c>
      <c r="Y12" s="125">
        <v>1087</v>
      </c>
      <c r="Z12" s="125">
        <v>1393</v>
      </c>
    </row>
    <row r="13" spans="1:32" ht="15" customHeight="1" x14ac:dyDescent="0.25">
      <c r="A13" s="52" t="s">
        <v>21</v>
      </c>
      <c r="B13" s="54"/>
      <c r="C13" s="54"/>
      <c r="D13" s="55">
        <f>AD109</f>
        <v>18.580982843849956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42.4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18.101192207036927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22.564699040418727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1013</v>
      </c>
      <c r="Z15" s="125">
        <v>1307</v>
      </c>
      <c r="AB15" s="129">
        <f t="shared" ref="AB15:AB34" si="2">IF(Z15="np",0,Z15/$Z$34)</f>
        <v>0.19005380253017304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3</v>
      </c>
      <c r="Z16" s="125">
        <v>8</v>
      </c>
      <c r="AB16" s="129">
        <f t="shared" si="2"/>
        <v>1.1632979496873637E-3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582</v>
      </c>
      <c r="Z17" s="125">
        <v>778</v>
      </c>
      <c r="AB17" s="129">
        <f t="shared" si="2"/>
        <v>0.11313072560709611</v>
      </c>
    </row>
    <row r="18" spans="1:28" x14ac:dyDescent="0.25">
      <c r="A18" s="82" t="str">
        <f>$S$1&amp;" ("&amp;$T$2&amp;" to "&amp;$Z$2&amp;")"</f>
        <v>Tatiara (2011-12 to 2017-18)</v>
      </c>
      <c r="B18" s="82"/>
      <c r="C18" s="82"/>
      <c r="D18" s="82"/>
      <c r="E18" s="82"/>
      <c r="F18" s="82"/>
      <c r="G18" s="82" t="str">
        <f>$S$1&amp;" ("&amp;$T$2&amp;" to "&amp;$Z$2&amp;")"</f>
        <v>Tatiara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20</v>
      </c>
      <c r="Z18" s="125">
        <v>24</v>
      </c>
      <c r="AB18" s="129">
        <f t="shared" si="2"/>
        <v>3.489893849062091E-3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190</v>
      </c>
      <c r="Z19" s="125">
        <v>229</v>
      </c>
      <c r="AB19" s="129">
        <f t="shared" si="2"/>
        <v>3.3299403809800787E-2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251</v>
      </c>
      <c r="Z20" s="125">
        <v>288</v>
      </c>
      <c r="AB20" s="129">
        <f t="shared" si="2"/>
        <v>4.1878726188745094E-2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527</v>
      </c>
      <c r="Z21" s="125">
        <v>473</v>
      </c>
      <c r="AB21" s="129">
        <f t="shared" si="2"/>
        <v>6.8779991275265379E-2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227</v>
      </c>
      <c r="Z22" s="125">
        <v>246</v>
      </c>
      <c r="AB22" s="129">
        <f t="shared" si="2"/>
        <v>3.5771411952886432E-2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342</v>
      </c>
      <c r="Z23" s="125">
        <v>387</v>
      </c>
      <c r="AB23" s="129">
        <f t="shared" si="2"/>
        <v>5.6274538316126214E-2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12</v>
      </c>
      <c r="Z24" s="125">
        <v>13</v>
      </c>
      <c r="AB24" s="129">
        <f t="shared" si="2"/>
        <v>1.890359168241966E-3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102</v>
      </c>
      <c r="Z25" s="125">
        <v>101</v>
      </c>
      <c r="AB25" s="129">
        <f t="shared" si="2"/>
        <v>1.4686636614802967E-2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80</v>
      </c>
      <c r="Z26" s="125">
        <v>108</v>
      </c>
      <c r="AB26" s="129">
        <f t="shared" si="2"/>
        <v>1.5704522320779409E-2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131</v>
      </c>
      <c r="Z27" s="125">
        <v>143</v>
      </c>
      <c r="AB27" s="129">
        <f t="shared" si="2"/>
        <v>2.0793950850661626E-2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296</v>
      </c>
      <c r="Z28" s="125">
        <v>376</v>
      </c>
      <c r="AB28" s="129">
        <f t="shared" si="2"/>
        <v>5.4675003635306092E-2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170</v>
      </c>
      <c r="Z29" s="125">
        <v>193</v>
      </c>
      <c r="AB29" s="129">
        <f t="shared" si="2"/>
        <v>2.8064563036207649E-2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240</v>
      </c>
      <c r="Z30" s="125">
        <v>287</v>
      </c>
      <c r="AB30" s="129">
        <f t="shared" si="2"/>
        <v>4.173331394503417E-2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356</v>
      </c>
      <c r="Z31" s="125">
        <v>457</v>
      </c>
      <c r="AB31" s="129">
        <f t="shared" si="2"/>
        <v>6.645339537589065E-2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28</v>
      </c>
      <c r="Z32" s="125">
        <v>37</v>
      </c>
      <c r="AB32" s="129">
        <f t="shared" si="2"/>
        <v>5.3802530173040573E-3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181</v>
      </c>
      <c r="Z33" s="125">
        <v>232</v>
      </c>
      <c r="AB33" s="129">
        <f t="shared" si="2"/>
        <v>3.3735640540933545E-2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5784</v>
      </c>
      <c r="Z34" s="132">
        <v>6877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8</v>
      </c>
      <c r="Y44" s="125">
        <v>8</v>
      </c>
      <c r="Z44" s="125">
        <v>29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91</v>
      </c>
      <c r="Y45" s="125">
        <v>110</v>
      </c>
      <c r="Z45" s="125">
        <v>94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189</v>
      </c>
      <c r="Y46" s="125">
        <v>249</v>
      </c>
      <c r="Z46" s="125">
        <v>295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313</v>
      </c>
      <c r="Y47" s="125">
        <v>348</v>
      </c>
      <c r="Z47" s="125">
        <v>394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336</v>
      </c>
      <c r="Y48" s="125">
        <v>366</v>
      </c>
      <c r="Z48" s="125">
        <v>413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Tatiara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260</v>
      </c>
      <c r="Y49" s="125">
        <v>253</v>
      </c>
      <c r="Z49" s="125">
        <v>314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266</v>
      </c>
      <c r="Y50" s="125">
        <v>294</v>
      </c>
      <c r="Z50" s="125">
        <v>294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279</v>
      </c>
      <c r="Y51" s="125">
        <v>285</v>
      </c>
      <c r="Z51" s="125">
        <v>272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298</v>
      </c>
      <c r="Y52" s="125">
        <v>309</v>
      </c>
      <c r="Z52" s="125">
        <v>359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292</v>
      </c>
      <c r="Y53" s="125">
        <v>282</v>
      </c>
      <c r="Z53" s="125">
        <v>317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234</v>
      </c>
      <c r="Y54" s="125">
        <v>254</v>
      </c>
      <c r="Z54" s="125">
        <v>294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192</v>
      </c>
      <c r="Y55" s="125">
        <v>201</v>
      </c>
      <c r="Z55" s="125">
        <v>234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131</v>
      </c>
      <c r="Y56" s="125">
        <v>156</v>
      </c>
      <c r="Z56" s="125">
        <v>180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63</v>
      </c>
      <c r="Y57" s="125">
        <v>74</v>
      </c>
      <c r="Z57" s="125">
        <v>82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19</v>
      </c>
      <c r="Y58" s="125">
        <v>32</v>
      </c>
      <c r="Z58" s="125">
        <v>41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8</v>
      </c>
      <c r="Y59" s="125">
        <v>10</v>
      </c>
      <c r="Z59" s="125">
        <v>13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2</v>
      </c>
      <c r="Y60" s="125">
        <v>5</v>
      </c>
      <c r="Z60" s="125">
        <v>6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2990</v>
      </c>
      <c r="Y61" s="125">
        <v>3232</v>
      </c>
      <c r="Z61" s="125">
        <v>3787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9</v>
      </c>
      <c r="Y63" s="125">
        <v>11</v>
      </c>
      <c r="Z63" s="125">
        <v>10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Tatiara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56</v>
      </c>
      <c r="Y64" s="125">
        <v>72</v>
      </c>
      <c r="Z64" s="125">
        <v>90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230</v>
      </c>
      <c r="Y65" s="125">
        <v>210</v>
      </c>
      <c r="Z65" s="125">
        <v>273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189</v>
      </c>
      <c r="Y66" s="125">
        <v>219</v>
      </c>
      <c r="Z66" s="125">
        <v>286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218</v>
      </c>
      <c r="Y67" s="125">
        <v>255</v>
      </c>
      <c r="Z67" s="125">
        <v>287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201</v>
      </c>
      <c r="Y68" s="125">
        <v>212</v>
      </c>
      <c r="Z68" s="125">
        <v>244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199</v>
      </c>
      <c r="Y69" s="125">
        <v>222</v>
      </c>
      <c r="Z69" s="125">
        <v>240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217</v>
      </c>
      <c r="Y70" s="125">
        <v>236</v>
      </c>
      <c r="Z70" s="125">
        <v>268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265</v>
      </c>
      <c r="Y71" s="125">
        <v>294</v>
      </c>
      <c r="Z71" s="125">
        <v>342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205</v>
      </c>
      <c r="Y72" s="125">
        <v>251</v>
      </c>
      <c r="Z72" s="125">
        <v>277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186</v>
      </c>
      <c r="Y73" s="125">
        <v>211</v>
      </c>
      <c r="Z73" s="125">
        <v>240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156</v>
      </c>
      <c r="Y74" s="125">
        <v>179</v>
      </c>
      <c r="Z74" s="125">
        <v>213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82</v>
      </c>
      <c r="Y75" s="125">
        <v>104</v>
      </c>
      <c r="Z75" s="125">
        <v>130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41</v>
      </c>
      <c r="Y76" s="125">
        <v>45</v>
      </c>
      <c r="Z76" s="125">
        <v>63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15</v>
      </c>
      <c r="Y77" s="125">
        <v>18</v>
      </c>
      <c r="Z77" s="125">
        <v>24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7</v>
      </c>
      <c r="Y78" s="125">
        <v>10</v>
      </c>
      <c r="Z78" s="125">
        <v>4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10</v>
      </c>
      <c r="Y79" s="125">
        <v>7</v>
      </c>
      <c r="Z79" s="125">
        <v>4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2285</v>
      </c>
      <c r="Y80" s="125">
        <v>2552</v>
      </c>
      <c r="Z80" s="125">
        <v>3091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Tatiara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159</v>
      </c>
      <c r="Y83" s="125">
        <v>167</v>
      </c>
      <c r="Z83" s="125">
        <v>196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87</v>
      </c>
      <c r="Y84" s="125">
        <v>91</v>
      </c>
      <c r="Z84" s="125">
        <v>93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6,878</v>
      </c>
      <c r="D85" s="96">
        <f t="shared" ref="D85:D90" si="4">AD4</f>
        <v>0.18914246196403872</v>
      </c>
      <c r="E85" s="97">
        <f t="shared" ref="E85:E90" si="5">AD4</f>
        <v>0.18914246196403872</v>
      </c>
      <c r="F85" s="96">
        <f t="shared" ref="F85:F90" si="6">AF4</f>
        <v>0.43053244592346096</v>
      </c>
      <c r="G85" s="97">
        <f t="shared" ref="G85:G90" si="7">AF4</f>
        <v>0.43053244592346096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310</v>
      </c>
      <c r="Y85" s="125">
        <v>339</v>
      </c>
      <c r="Z85" s="125">
        <v>374</v>
      </c>
    </row>
    <row r="86" spans="1:32" ht="15" customHeight="1" x14ac:dyDescent="0.25">
      <c r="A86" s="98" t="s">
        <v>4</v>
      </c>
      <c r="B86" s="95"/>
      <c r="C86" s="109" t="str">
        <f t="shared" si="3"/>
        <v>3,791</v>
      </c>
      <c r="D86" s="96">
        <f t="shared" si="4"/>
        <v>0.17295792079207928</v>
      </c>
      <c r="E86" s="97">
        <f t="shared" si="5"/>
        <v>0.17295792079207928</v>
      </c>
      <c r="F86" s="96">
        <f t="shared" si="6"/>
        <v>0.41402461767997023</v>
      </c>
      <c r="G86" s="97">
        <f t="shared" si="7"/>
        <v>0.41402461767997023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21</v>
      </c>
      <c r="Y86" s="125">
        <v>27</v>
      </c>
      <c r="Z86" s="125">
        <v>29</v>
      </c>
    </row>
    <row r="87" spans="1:32" ht="15" customHeight="1" x14ac:dyDescent="0.25">
      <c r="A87" s="98" t="s">
        <v>5</v>
      </c>
      <c r="B87" s="95"/>
      <c r="C87" s="109" t="str">
        <f t="shared" si="3"/>
        <v>3,091</v>
      </c>
      <c r="D87" s="96">
        <f t="shared" si="4"/>
        <v>0.2112068965517242</v>
      </c>
      <c r="E87" s="97">
        <f t="shared" si="5"/>
        <v>0.2112068965517242</v>
      </c>
      <c r="F87" s="96">
        <f t="shared" si="6"/>
        <v>0.45458823529411774</v>
      </c>
      <c r="G87" s="97">
        <f t="shared" si="7"/>
        <v>0.45458823529411774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27</v>
      </c>
      <c r="Y87" s="125">
        <v>29</v>
      </c>
      <c r="Z87" s="125">
        <v>32</v>
      </c>
    </row>
    <row r="88" spans="1:32" ht="15" customHeight="1" x14ac:dyDescent="0.25">
      <c r="A88" s="95" t="s">
        <v>6</v>
      </c>
      <c r="B88" s="95"/>
      <c r="C88" s="109" t="str">
        <f t="shared" si="3"/>
        <v>4,427</v>
      </c>
      <c r="D88" s="96">
        <f t="shared" si="4"/>
        <v>0.14274651522973669</v>
      </c>
      <c r="E88" s="97">
        <f t="shared" si="5"/>
        <v>0.14274651522973669</v>
      </c>
      <c r="F88" s="96">
        <f t="shared" si="6"/>
        <v>0.39873617693522911</v>
      </c>
      <c r="G88" s="97">
        <f t="shared" si="7"/>
        <v>0.39873617693522911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66</v>
      </c>
      <c r="Y88" s="125">
        <v>76</v>
      </c>
      <c r="Z88" s="125">
        <v>89</v>
      </c>
    </row>
    <row r="89" spans="1:32" ht="15" customHeight="1" x14ac:dyDescent="0.25">
      <c r="A89" s="95" t="s">
        <v>104</v>
      </c>
      <c r="B89" s="95"/>
      <c r="C89" s="146" t="str">
        <f t="shared" si="3"/>
        <v>$30,710</v>
      </c>
      <c r="D89" s="96">
        <f t="shared" si="4"/>
        <v>-8.6622764542578778E-3</v>
      </c>
      <c r="E89" s="97">
        <f t="shared" si="5"/>
        <v>-8.6622764542578778E-3</v>
      </c>
      <c r="F89" s="96">
        <f t="shared" si="6"/>
        <v>7.88568417354647E-2</v>
      </c>
      <c r="G89" s="97">
        <f t="shared" si="7"/>
        <v>7.88568417354647E-2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161</v>
      </c>
      <c r="Y89" s="125">
        <v>176</v>
      </c>
      <c r="Z89" s="125">
        <v>200</v>
      </c>
    </row>
    <row r="90" spans="1:32" ht="15" customHeight="1" x14ac:dyDescent="0.25">
      <c r="A90" s="95" t="s">
        <v>7</v>
      </c>
      <c r="B90" s="95"/>
      <c r="C90" s="109" t="str">
        <f t="shared" si="3"/>
        <v>$198.2 mil</v>
      </c>
      <c r="D90" s="96">
        <f t="shared" si="4"/>
        <v>0.1789234386349563</v>
      </c>
      <c r="E90" s="97">
        <f t="shared" si="5"/>
        <v>0.1789234386349563</v>
      </c>
      <c r="F90" s="96">
        <f t="shared" si="6"/>
        <v>0.76423533792214648</v>
      </c>
      <c r="G90" s="97">
        <f t="shared" si="7"/>
        <v>0.76423533792214648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660</v>
      </c>
      <c r="Y90" s="125">
        <v>698</v>
      </c>
      <c r="Z90" s="125">
        <v>751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2019</v>
      </c>
      <c r="Y91" s="125">
        <v>2198</v>
      </c>
      <c r="Z91" s="125">
        <v>2503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75</v>
      </c>
      <c r="Y93" s="125">
        <v>87</v>
      </c>
      <c r="Z93" s="125">
        <v>93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190</v>
      </c>
      <c r="Y94" s="125">
        <v>227</v>
      </c>
      <c r="Z94" s="125">
        <v>257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49</v>
      </c>
      <c r="Y95" s="125">
        <v>49</v>
      </c>
      <c r="Z95" s="125">
        <v>58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179</v>
      </c>
      <c r="Y96" s="125">
        <v>207</v>
      </c>
      <c r="Z96" s="125">
        <v>236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234</v>
      </c>
      <c r="Y97" s="125">
        <v>275</v>
      </c>
      <c r="Z97" s="125">
        <v>283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164</v>
      </c>
      <c r="Y98" s="125">
        <v>168</v>
      </c>
      <c r="Z98" s="125">
        <v>194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12</v>
      </c>
      <c r="Y99" s="125">
        <v>10</v>
      </c>
      <c r="Z99" s="125">
        <v>21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260</v>
      </c>
      <c r="Y100" s="125">
        <v>290</v>
      </c>
      <c r="Z100" s="125">
        <v>360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1509</v>
      </c>
      <c r="Y101" s="125">
        <v>1676</v>
      </c>
      <c r="Z101" s="125">
        <v>1930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3663</v>
      </c>
      <c r="Y104" s="125">
        <v>4095</v>
      </c>
      <c r="Z104" s="125">
        <v>4487</v>
      </c>
      <c r="AB104" s="122" t="str">
        <f>TEXT(Z104,"###,###")</f>
        <v>4,487</v>
      </c>
      <c r="AD104" s="143">
        <f>Z104/($Z$4)*100</f>
        <v>65.236987496365217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547</v>
      </c>
      <c r="Y105" s="125">
        <v>640</v>
      </c>
      <c r="Z105" s="125">
        <v>747</v>
      </c>
      <c r="AB105" s="122" t="str">
        <f>TEXT(Z105,"###,###")</f>
        <v>747</v>
      </c>
      <c r="AD105" s="143">
        <f>Z105/($Z$4)*100</f>
        <v>10.860715324222157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4210</v>
      </c>
      <c r="Y106" s="132">
        <v>4735</v>
      </c>
      <c r="Z106" s="132">
        <v>5234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965</v>
      </c>
      <c r="Y108" s="125">
        <v>1042</v>
      </c>
      <c r="Z108" s="125">
        <v>1160</v>
      </c>
      <c r="AB108" s="122" t="str">
        <f>TEXT(Z108,"###,###")</f>
        <v>1,160</v>
      </c>
      <c r="AD108" s="143">
        <f>Z108/($Z$4)*100</f>
        <v>16.865367839488226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923</v>
      </c>
      <c r="Y109" s="125">
        <v>1171</v>
      </c>
      <c r="Z109" s="125">
        <v>1278</v>
      </c>
      <c r="AB109" s="122" t="str">
        <f>TEXT(Z109,"###,###")</f>
        <v>1,278</v>
      </c>
      <c r="AD109" s="143">
        <f>Z109/($Z$4)*100</f>
        <v>18.580982843849956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933</v>
      </c>
      <c r="Y110" s="125">
        <v>1060</v>
      </c>
      <c r="Z110" s="125">
        <v>1245</v>
      </c>
      <c r="AB110" s="122" t="str">
        <f>TEXT(Z110,"###,###")</f>
        <v>1,245</v>
      </c>
      <c r="AD110" s="143">
        <f>Z110/($Z$4)*100</f>
        <v>18.101192207036927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1385</v>
      </c>
      <c r="Y111" s="125">
        <v>1462</v>
      </c>
      <c r="Z111" s="125">
        <v>1552</v>
      </c>
      <c r="AB111" s="122" t="str">
        <f>TEXT(Z111,"###,###")</f>
        <v>1,552</v>
      </c>
      <c r="AD111" s="143">
        <f>Z111/($Z$4)*100</f>
        <v>22.564699040418727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5277</v>
      </c>
      <c r="Y112" s="125">
        <v>5784</v>
      </c>
      <c r="Z112" s="125">
        <v>6877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44.01</v>
      </c>
      <c r="U118" s="144">
        <v>42.36</v>
      </c>
      <c r="V118" s="144">
        <v>39.130000000000003</v>
      </c>
      <c r="W118" s="144">
        <v>41.62</v>
      </c>
      <c r="X118" s="144">
        <v>42.94</v>
      </c>
      <c r="Y118" s="144">
        <v>41.99</v>
      </c>
      <c r="Z118" s="144">
        <v>42.41</v>
      </c>
      <c r="AB118" s="122" t="str">
        <f>TEXT(Z118,"##.0")</f>
        <v>42.4</v>
      </c>
    </row>
    <row r="120" spans="19:32" x14ac:dyDescent="0.25">
      <c r="S120" s="115" t="s">
        <v>106</v>
      </c>
      <c r="T120" s="125">
        <v>2268</v>
      </c>
      <c r="U120" s="125">
        <v>2352</v>
      </c>
      <c r="V120" s="125">
        <v>2557</v>
      </c>
      <c r="W120" s="125">
        <v>2530</v>
      </c>
      <c r="X120" s="125">
        <v>2516</v>
      </c>
      <c r="Y120" s="125">
        <v>2787</v>
      </c>
      <c r="Z120" s="125">
        <v>3036</v>
      </c>
      <c r="AB120" s="122" t="str">
        <f>TEXT(Z120,"###,###")</f>
        <v>3,036</v>
      </c>
    </row>
    <row r="121" spans="19:32" x14ac:dyDescent="0.25">
      <c r="S121" s="115" t="s">
        <v>107</v>
      </c>
      <c r="T121" s="125">
        <v>496</v>
      </c>
      <c r="U121" s="125">
        <v>525</v>
      </c>
      <c r="V121" s="125">
        <v>527</v>
      </c>
      <c r="W121" s="125">
        <v>553</v>
      </c>
      <c r="X121" s="125">
        <v>550</v>
      </c>
      <c r="Y121" s="125">
        <v>620</v>
      </c>
      <c r="Z121" s="125">
        <v>803</v>
      </c>
      <c r="AB121" s="122" t="str">
        <f>TEXT(Z121,"###,###")</f>
        <v>803</v>
      </c>
    </row>
    <row r="122" spans="19:32" x14ac:dyDescent="0.25">
      <c r="S122" s="115" t="s">
        <v>108</v>
      </c>
      <c r="T122" s="125">
        <v>399</v>
      </c>
      <c r="U122" s="125">
        <v>428</v>
      </c>
      <c r="V122" s="125">
        <v>492</v>
      </c>
      <c r="W122" s="125">
        <v>482</v>
      </c>
      <c r="X122" s="125">
        <v>462</v>
      </c>
      <c r="Y122" s="125">
        <v>467</v>
      </c>
      <c r="Z122" s="125">
        <v>589</v>
      </c>
      <c r="AB122" s="122" t="str">
        <f>TEXT(Z122,"###,###")</f>
        <v>589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2667</v>
      </c>
      <c r="U124" s="125">
        <v>2780</v>
      </c>
      <c r="V124" s="125">
        <v>3049</v>
      </c>
      <c r="W124" s="125">
        <v>3012</v>
      </c>
      <c r="X124" s="125">
        <v>2978</v>
      </c>
      <c r="Y124" s="125">
        <v>3254</v>
      </c>
      <c r="Z124" s="125">
        <v>3625</v>
      </c>
      <c r="AB124" s="122" t="str">
        <f>TEXT(Z124,"###,###")</f>
        <v>3,625</v>
      </c>
      <c r="AD124" s="139">
        <f>Z124/$Z$7*100</f>
        <v>81.883894285068891</v>
      </c>
    </row>
    <row r="125" spans="19:32" x14ac:dyDescent="0.25">
      <c r="S125" s="115" t="s">
        <v>110</v>
      </c>
      <c r="T125" s="125">
        <v>895</v>
      </c>
      <c r="U125" s="125">
        <v>953</v>
      </c>
      <c r="V125" s="125">
        <v>1019</v>
      </c>
      <c r="W125" s="125">
        <v>1035</v>
      </c>
      <c r="X125" s="125">
        <v>1012</v>
      </c>
      <c r="Y125" s="125">
        <v>1087</v>
      </c>
      <c r="Z125" s="125">
        <v>1392</v>
      </c>
      <c r="AB125" s="122" t="str">
        <f>TEXT(Z125,"###,###")</f>
        <v>1,392</v>
      </c>
      <c r="AD125" s="139">
        <f>Z125/$Z$7*100</f>
        <v>31.443415405466457</v>
      </c>
    </row>
    <row r="127" spans="19:32" x14ac:dyDescent="0.25">
      <c r="S127" s="115" t="s">
        <v>111</v>
      </c>
      <c r="T127" s="125">
        <v>1778</v>
      </c>
      <c r="U127" s="125">
        <v>1881</v>
      </c>
      <c r="V127" s="125">
        <v>2109</v>
      </c>
      <c r="W127" s="125">
        <v>2064</v>
      </c>
      <c r="X127" s="125">
        <v>2021</v>
      </c>
      <c r="Y127" s="125">
        <v>2198</v>
      </c>
      <c r="Z127" s="125">
        <v>2497</v>
      </c>
      <c r="AB127" s="122" t="str">
        <f>TEXT(Z127,"###,###")</f>
        <v>2,497</v>
      </c>
      <c r="AD127" s="139">
        <f>Z127/$Z$7*100</f>
        <v>56.403885249604699</v>
      </c>
    </row>
    <row r="128" spans="19:32" x14ac:dyDescent="0.25">
      <c r="S128" s="115" t="s">
        <v>112</v>
      </c>
      <c r="T128" s="125">
        <v>1380</v>
      </c>
      <c r="U128" s="125">
        <v>1420</v>
      </c>
      <c r="V128" s="125">
        <v>1463</v>
      </c>
      <c r="W128" s="125">
        <v>1499</v>
      </c>
      <c r="X128" s="125">
        <v>1504</v>
      </c>
      <c r="Y128" s="125">
        <v>1676</v>
      </c>
      <c r="Z128" s="125">
        <v>1926</v>
      </c>
      <c r="AB128" s="122" t="str">
        <f>TEXT(Z128,"###,###")</f>
        <v>1,926</v>
      </c>
      <c r="AD128" s="139">
        <f>Z128/$Z$7*100</f>
        <v>43.505760108425577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45" id="{C3CFB562-7098-42A4-BDCA-E9A0C8938BE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148" id="{67465CC3-30D9-4FE7-A77B-9AE92CE69D8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151" id="{6C1125C3-3D6B-4273-99C2-B1AA57D1349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154" id="{3D7B3B38-BF06-4841-9F99-73FEAE1605A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1B53FF-7EEC-4B03-B372-A38E67FFC251}">
  <sheetPr codeName="Sheet122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Tea Tree Gully</v>
      </c>
      <c r="T1" s="113"/>
      <c r="U1" s="113"/>
      <c r="V1" s="113"/>
      <c r="W1" s="113"/>
      <c r="X1" s="113"/>
      <c r="Y1" s="114" t="str">
        <f>Y3</f>
        <v>10.58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177</v>
      </c>
      <c r="Y3" s="118" t="s">
        <v>256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10.58 Tea Tree Gully,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74094</v>
      </c>
      <c r="U4" s="121">
        <v>74006</v>
      </c>
      <c r="V4" s="121">
        <v>73849</v>
      </c>
      <c r="W4" s="121">
        <v>72175</v>
      </c>
      <c r="X4" s="121">
        <v>70984</v>
      </c>
      <c r="Y4" s="121">
        <v>71529</v>
      </c>
      <c r="Z4" s="121">
        <v>74381</v>
      </c>
      <c r="AB4" s="122" t="str">
        <f>TEXT(Z4,"###,###")</f>
        <v>74,381</v>
      </c>
      <c r="AD4" s="123">
        <f>Z4/Y4-1</f>
        <v>3.9871940052286448E-2</v>
      </c>
      <c r="AF4" s="123">
        <f t="shared" ref="AF4:AF9" si="0">Z4/T4-1</f>
        <v>3.8734580397872254E-3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37815</v>
      </c>
      <c r="U5" s="121">
        <v>37730</v>
      </c>
      <c r="V5" s="121">
        <v>37400</v>
      </c>
      <c r="W5" s="121">
        <v>36176</v>
      </c>
      <c r="X5" s="121">
        <v>35619</v>
      </c>
      <c r="Y5" s="121">
        <v>35931</v>
      </c>
      <c r="Z5" s="121">
        <v>37467</v>
      </c>
      <c r="AB5" s="122" t="str">
        <f>TEXT(Z5,"###,###")</f>
        <v>37,467</v>
      </c>
      <c r="AD5" s="123">
        <f t="shared" ref="AD5:AD9" si="1">Z5/Y5-1</f>
        <v>4.2748601486181759E-2</v>
      </c>
      <c r="AF5" s="123">
        <f t="shared" si="0"/>
        <v>-9.202697342324484E-3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36279</v>
      </c>
      <c r="U6" s="121">
        <v>36275</v>
      </c>
      <c r="V6" s="121">
        <v>36449</v>
      </c>
      <c r="W6" s="121">
        <v>35999</v>
      </c>
      <c r="X6" s="121">
        <v>35365</v>
      </c>
      <c r="Y6" s="121">
        <v>35598</v>
      </c>
      <c r="Z6" s="121">
        <v>36914</v>
      </c>
      <c r="AB6" s="122" t="str">
        <f>TEXT(Z6,"###,###")</f>
        <v>36,914</v>
      </c>
      <c r="AD6" s="123">
        <f t="shared" si="1"/>
        <v>3.696836900949485E-2</v>
      </c>
      <c r="AF6" s="123">
        <f t="shared" si="0"/>
        <v>1.750323878827964E-2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55876</v>
      </c>
      <c r="U7" s="121">
        <v>55453</v>
      </c>
      <c r="V7" s="121">
        <v>55377</v>
      </c>
      <c r="W7" s="121">
        <v>54607</v>
      </c>
      <c r="X7" s="121">
        <v>54257</v>
      </c>
      <c r="Y7" s="121">
        <v>53725</v>
      </c>
      <c r="Z7" s="121">
        <v>55107</v>
      </c>
      <c r="AB7" s="122" t="str">
        <f>TEXT(Z7,"###,###")</f>
        <v>55,107</v>
      </c>
      <c r="AD7" s="123">
        <f t="shared" si="1"/>
        <v>2.5723592368543491E-2</v>
      </c>
      <c r="AF7" s="123">
        <f t="shared" si="0"/>
        <v>-1.3762617223852858E-2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74,381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55,107</v>
      </c>
      <c r="P8" s="48"/>
      <c r="S8" s="120" t="s">
        <v>88</v>
      </c>
      <c r="T8" s="121">
        <v>40777.980000000003</v>
      </c>
      <c r="U8" s="121">
        <v>42009.279999999999</v>
      </c>
      <c r="V8" s="121">
        <v>41941.410000000003</v>
      </c>
      <c r="W8" s="121">
        <v>43655</v>
      </c>
      <c r="X8" s="121">
        <v>44933</v>
      </c>
      <c r="Y8" s="121">
        <v>45658.28</v>
      </c>
      <c r="Z8" s="121">
        <v>46868</v>
      </c>
      <c r="AB8" s="122" t="str">
        <f>TEXT(Z8,"$###,###")</f>
        <v>$46,868</v>
      </c>
      <c r="AD8" s="123">
        <f t="shared" si="1"/>
        <v>2.6495084790754353E-2</v>
      </c>
      <c r="AF8" s="123">
        <f t="shared" si="0"/>
        <v>0.14934579888459409</v>
      </c>
    </row>
    <row r="9" spans="1:32" x14ac:dyDescent="0.25">
      <c r="A9" s="52" t="s">
        <v>15</v>
      </c>
      <c r="B9" s="53"/>
      <c r="C9" s="54"/>
      <c r="D9" s="55">
        <f>AD104</f>
        <v>73.266022236861559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51.015297512112802</v>
      </c>
      <c r="P9" s="56" t="s">
        <v>89</v>
      </c>
      <c r="S9" s="120" t="s">
        <v>7</v>
      </c>
      <c r="T9" s="121">
        <v>2707269309</v>
      </c>
      <c r="U9" s="121">
        <v>2772514780</v>
      </c>
      <c r="V9" s="121">
        <v>2832439717</v>
      </c>
      <c r="W9" s="121">
        <v>2858957820</v>
      </c>
      <c r="X9" s="121">
        <v>2906143060</v>
      </c>
      <c r="Y9" s="121">
        <v>2924989589</v>
      </c>
      <c r="Z9" s="121">
        <v>3099394143</v>
      </c>
      <c r="AB9" s="122" t="str">
        <f>TEXT(Z9/1000000,"$#,###.0")&amp;" mil"</f>
        <v>$3,099.4 mil</v>
      </c>
      <c r="AD9" s="123">
        <f t="shared" si="1"/>
        <v>5.9625700773733525E-2</v>
      </c>
      <c r="AF9" s="123">
        <f t="shared" si="0"/>
        <v>0.14484145803168791</v>
      </c>
    </row>
    <row r="10" spans="1:32" x14ac:dyDescent="0.25">
      <c r="A10" s="52" t="s">
        <v>18</v>
      </c>
      <c r="B10" s="53"/>
      <c r="C10" s="54"/>
      <c r="D10" s="55">
        <f>AD105</f>
        <v>20.155684919535901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48.984702487887198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93.512620901155927</v>
      </c>
      <c r="P11" s="56" t="s">
        <v>89</v>
      </c>
      <c r="S11" s="120" t="s">
        <v>30</v>
      </c>
      <c r="T11" s="125">
        <v>67100</v>
      </c>
      <c r="U11" s="125">
        <v>67319</v>
      </c>
      <c r="V11" s="125">
        <v>67372</v>
      </c>
      <c r="W11" s="125">
        <v>65882</v>
      </c>
      <c r="X11" s="125">
        <v>64646</v>
      </c>
      <c r="Y11" s="125">
        <v>65205</v>
      </c>
      <c r="Z11" s="125">
        <v>67842</v>
      </c>
    </row>
    <row r="12" spans="1:32" ht="28.5" customHeight="1" x14ac:dyDescent="0.25">
      <c r="A12" s="52" t="s">
        <v>20</v>
      </c>
      <c r="B12" s="54"/>
      <c r="C12" s="54"/>
      <c r="D12" s="55">
        <f>AD108</f>
        <v>13.562603353006816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11.856932876041157</v>
      </c>
      <c r="P12" s="56" t="s">
        <v>89</v>
      </c>
      <c r="S12" s="120" t="s">
        <v>31</v>
      </c>
      <c r="T12" s="125">
        <v>6994</v>
      </c>
      <c r="U12" s="125">
        <v>6688</v>
      </c>
      <c r="V12" s="125">
        <v>6477</v>
      </c>
      <c r="W12" s="125">
        <v>6295</v>
      </c>
      <c r="X12" s="125">
        <v>6341</v>
      </c>
      <c r="Y12" s="125">
        <v>6324</v>
      </c>
      <c r="Z12" s="125">
        <v>6541</v>
      </c>
    </row>
    <row r="13" spans="1:32" ht="15" customHeight="1" x14ac:dyDescent="0.25">
      <c r="A13" s="52" t="s">
        <v>21</v>
      </c>
      <c r="B13" s="54"/>
      <c r="C13" s="54"/>
      <c r="D13" s="55">
        <f>AD109</f>
        <v>12.604025221494735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41.7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21.099474328121428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46.151570965703606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327</v>
      </c>
      <c r="Z15" s="125">
        <v>373</v>
      </c>
      <c r="AB15" s="129">
        <f t="shared" ref="AB15:AB34" si="2">IF(Z15="np",0,Z15/$Z$34)</f>
        <v>5.0147215014587059E-3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409</v>
      </c>
      <c r="Z16" s="125">
        <v>444</v>
      </c>
      <c r="AB16" s="129">
        <f t="shared" si="2"/>
        <v>5.9692663448999072E-3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4894</v>
      </c>
      <c r="Z17" s="125">
        <v>4981</v>
      </c>
      <c r="AB17" s="129">
        <f t="shared" si="2"/>
        <v>6.6966026270149637E-2</v>
      </c>
    </row>
    <row r="18" spans="1:28" x14ac:dyDescent="0.25">
      <c r="A18" s="82" t="str">
        <f>$S$1&amp;" ("&amp;$T$2&amp;" to "&amp;$Z$2&amp;")"</f>
        <v>Tea Tree Gully (2011-12 to 2017-18)</v>
      </c>
      <c r="B18" s="82"/>
      <c r="C18" s="82"/>
      <c r="D18" s="82"/>
      <c r="E18" s="82"/>
      <c r="F18" s="82"/>
      <c r="G18" s="82" t="str">
        <f>$S$1&amp;" ("&amp;$T$2&amp;" to "&amp;$Z$2&amp;")"</f>
        <v>Tea Tree Gully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587</v>
      </c>
      <c r="Z18" s="125">
        <v>641</v>
      </c>
      <c r="AB18" s="129">
        <f t="shared" si="2"/>
        <v>8.6177921781100016E-3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4943</v>
      </c>
      <c r="Z19" s="125">
        <v>5775</v>
      </c>
      <c r="AB19" s="129">
        <f t="shared" si="2"/>
        <v>7.7640795364407572E-2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2880</v>
      </c>
      <c r="Z20" s="125">
        <v>2903</v>
      </c>
      <c r="AB20" s="129">
        <f t="shared" si="2"/>
        <v>3.9028784232532504E-2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7396</v>
      </c>
      <c r="Z21" s="125">
        <v>7240</v>
      </c>
      <c r="AB21" s="129">
        <f t="shared" si="2"/>
        <v>9.7336685443863355E-2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4009</v>
      </c>
      <c r="Z22" s="125">
        <v>4106</v>
      </c>
      <c r="AB22" s="129">
        <f t="shared" si="2"/>
        <v>5.5202269396754544E-2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2207</v>
      </c>
      <c r="Z23" s="125">
        <v>2593</v>
      </c>
      <c r="AB23" s="129">
        <f t="shared" si="2"/>
        <v>3.4861053225958241E-2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842</v>
      </c>
      <c r="Z24" s="125">
        <v>872</v>
      </c>
      <c r="AB24" s="129">
        <f t="shared" si="2"/>
        <v>1.1723423992686305E-2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2611</v>
      </c>
      <c r="Z25" s="125">
        <v>2668</v>
      </c>
      <c r="AB25" s="129">
        <f t="shared" si="2"/>
        <v>3.5869375243677823E-2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990</v>
      </c>
      <c r="Z26" s="125">
        <v>1156</v>
      </c>
      <c r="AB26" s="129">
        <f t="shared" si="2"/>
        <v>1.554160336645111E-2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4091</v>
      </c>
      <c r="Z27" s="125">
        <v>4512</v>
      </c>
      <c r="AB27" s="129">
        <f t="shared" si="2"/>
        <v>6.0660652586009868E-2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5484</v>
      </c>
      <c r="Z28" s="125">
        <v>6300</v>
      </c>
      <c r="AB28" s="129">
        <f t="shared" si="2"/>
        <v>8.469904948844463E-2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5667</v>
      </c>
      <c r="Z29" s="125">
        <v>5831</v>
      </c>
      <c r="AB29" s="129">
        <f t="shared" si="2"/>
        <v>7.8393675804304869E-2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6612</v>
      </c>
      <c r="Z30" s="125">
        <v>7140</v>
      </c>
      <c r="AB30" s="129">
        <f t="shared" si="2"/>
        <v>9.5992256086903913E-2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8920</v>
      </c>
      <c r="Z31" s="125">
        <v>9567</v>
      </c>
      <c r="AB31" s="129">
        <f t="shared" si="2"/>
        <v>0.12862155658030949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1124</v>
      </c>
      <c r="Z32" s="125">
        <v>1309</v>
      </c>
      <c r="AB32" s="129">
        <f t="shared" si="2"/>
        <v>1.7598580282599051E-2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2685</v>
      </c>
      <c r="Z33" s="125">
        <v>2871</v>
      </c>
      <c r="AB33" s="129">
        <f t="shared" si="2"/>
        <v>3.8598566838305481E-2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71529</v>
      </c>
      <c r="Z34" s="132">
        <v>74381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25</v>
      </c>
      <c r="Y44" s="125">
        <v>24</v>
      </c>
      <c r="Z44" s="125">
        <v>35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615</v>
      </c>
      <c r="Y45" s="125">
        <v>607</v>
      </c>
      <c r="Z45" s="125">
        <v>657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1969</v>
      </c>
      <c r="Y46" s="125">
        <v>2017</v>
      </c>
      <c r="Z46" s="125">
        <v>2198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3159</v>
      </c>
      <c r="Y47" s="125">
        <v>3259</v>
      </c>
      <c r="Z47" s="125">
        <v>3430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3834</v>
      </c>
      <c r="Y48" s="125">
        <v>3701</v>
      </c>
      <c r="Z48" s="125">
        <v>3976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Tea Tree Gully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4048</v>
      </c>
      <c r="Y49" s="125">
        <v>4143</v>
      </c>
      <c r="Z49" s="125">
        <v>4180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3734</v>
      </c>
      <c r="Y50" s="125">
        <v>3903</v>
      </c>
      <c r="Z50" s="125">
        <v>4138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3701</v>
      </c>
      <c r="Y51" s="125">
        <v>3652</v>
      </c>
      <c r="Z51" s="125">
        <v>3730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3766</v>
      </c>
      <c r="Y52" s="125">
        <v>3844</v>
      </c>
      <c r="Z52" s="125">
        <v>3928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3506</v>
      </c>
      <c r="Y53" s="125">
        <v>3464</v>
      </c>
      <c r="Z53" s="125">
        <v>3597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3005</v>
      </c>
      <c r="Y54" s="125">
        <v>3019</v>
      </c>
      <c r="Z54" s="125">
        <v>3107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2389</v>
      </c>
      <c r="Y55" s="125">
        <v>2400</v>
      </c>
      <c r="Z55" s="125">
        <v>2502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1224</v>
      </c>
      <c r="Y56" s="125">
        <v>1181</v>
      </c>
      <c r="Z56" s="125">
        <v>1214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377</v>
      </c>
      <c r="Y57" s="125">
        <v>462</v>
      </c>
      <c r="Z57" s="125">
        <v>488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149</v>
      </c>
      <c r="Y58" s="125">
        <v>144</v>
      </c>
      <c r="Z58" s="125">
        <v>149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83</v>
      </c>
      <c r="Y59" s="125">
        <v>66</v>
      </c>
      <c r="Z59" s="125">
        <v>71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54</v>
      </c>
      <c r="Y60" s="125">
        <v>45</v>
      </c>
      <c r="Z60" s="125">
        <v>46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35619</v>
      </c>
      <c r="Y61" s="125">
        <v>35931</v>
      </c>
      <c r="Z61" s="125">
        <v>37467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37</v>
      </c>
      <c r="Y63" s="125">
        <v>33</v>
      </c>
      <c r="Z63" s="125">
        <v>55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Tea Tree Gully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851</v>
      </c>
      <c r="Y64" s="125">
        <v>833</v>
      </c>
      <c r="Z64" s="125">
        <v>859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2221</v>
      </c>
      <c r="Y65" s="125">
        <v>2296</v>
      </c>
      <c r="Z65" s="125">
        <v>2367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3380</v>
      </c>
      <c r="Y66" s="125">
        <v>3369</v>
      </c>
      <c r="Z66" s="125">
        <v>3453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3765</v>
      </c>
      <c r="Y67" s="125">
        <v>3745</v>
      </c>
      <c r="Z67" s="125">
        <v>3893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3773</v>
      </c>
      <c r="Y68" s="125">
        <v>3810</v>
      </c>
      <c r="Z68" s="125">
        <v>3967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3338</v>
      </c>
      <c r="Y69" s="125">
        <v>3477</v>
      </c>
      <c r="Z69" s="125">
        <v>3742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3604</v>
      </c>
      <c r="Y70" s="125">
        <v>3483</v>
      </c>
      <c r="Z70" s="125">
        <v>3666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3863</v>
      </c>
      <c r="Y71" s="125">
        <v>3914</v>
      </c>
      <c r="Z71" s="125">
        <v>3936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3707</v>
      </c>
      <c r="Y72" s="125">
        <v>3679</v>
      </c>
      <c r="Z72" s="125">
        <v>3821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3177</v>
      </c>
      <c r="Y73" s="125">
        <v>3247</v>
      </c>
      <c r="Z73" s="125">
        <v>3269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2234</v>
      </c>
      <c r="Y74" s="125">
        <v>2260</v>
      </c>
      <c r="Z74" s="125">
        <v>2330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900</v>
      </c>
      <c r="Y75" s="125">
        <v>927</v>
      </c>
      <c r="Z75" s="125">
        <v>961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242</v>
      </c>
      <c r="Y76" s="125">
        <v>268</v>
      </c>
      <c r="Z76" s="125">
        <v>312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158</v>
      </c>
      <c r="Y77" s="125">
        <v>138</v>
      </c>
      <c r="Z77" s="125">
        <v>150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55</v>
      </c>
      <c r="Y78" s="125">
        <v>61</v>
      </c>
      <c r="Z78" s="125">
        <v>69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57</v>
      </c>
      <c r="Y79" s="125">
        <v>58</v>
      </c>
      <c r="Z79" s="125">
        <v>51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35365</v>
      </c>
      <c r="Y80" s="125">
        <v>35598</v>
      </c>
      <c r="Z80" s="125">
        <v>36914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Tea Tree Gully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3228</v>
      </c>
      <c r="Y83" s="125">
        <v>3228</v>
      </c>
      <c r="Z83" s="125">
        <v>3427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3816</v>
      </c>
      <c r="Y84" s="125">
        <v>3816</v>
      </c>
      <c r="Z84" s="125">
        <v>3916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74,381</v>
      </c>
      <c r="D85" s="96">
        <f t="shared" ref="D85:D90" si="4">AD4</f>
        <v>3.9871940052286448E-2</v>
      </c>
      <c r="E85" s="97">
        <f t="shared" ref="E85:E90" si="5">AD4</f>
        <v>3.9871940052286448E-2</v>
      </c>
      <c r="F85" s="96">
        <f t="shared" ref="F85:F90" si="6">AF4</f>
        <v>3.8734580397872254E-3</v>
      </c>
      <c r="G85" s="97">
        <f t="shared" ref="G85:G90" si="7">AF4</f>
        <v>3.8734580397872254E-3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5298</v>
      </c>
      <c r="Y85" s="125">
        <v>5296</v>
      </c>
      <c r="Z85" s="125">
        <v>5435</v>
      </c>
    </row>
    <row r="86" spans="1:32" ht="15" customHeight="1" x14ac:dyDescent="0.25">
      <c r="A86" s="98" t="s">
        <v>4</v>
      </c>
      <c r="B86" s="95"/>
      <c r="C86" s="109" t="str">
        <f t="shared" si="3"/>
        <v>37,467</v>
      </c>
      <c r="D86" s="96">
        <f t="shared" si="4"/>
        <v>4.2748601486181759E-2</v>
      </c>
      <c r="E86" s="97">
        <f t="shared" si="5"/>
        <v>4.2748601486181759E-2</v>
      </c>
      <c r="F86" s="96">
        <f t="shared" si="6"/>
        <v>-9.202697342324484E-3</v>
      </c>
      <c r="G86" s="97">
        <f t="shared" si="7"/>
        <v>-9.202697342324484E-3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1699</v>
      </c>
      <c r="Y86" s="125">
        <v>1748</v>
      </c>
      <c r="Z86" s="125">
        <v>1861</v>
      </c>
    </row>
    <row r="87" spans="1:32" ht="15" customHeight="1" x14ac:dyDescent="0.25">
      <c r="A87" s="98" t="s">
        <v>5</v>
      </c>
      <c r="B87" s="95"/>
      <c r="C87" s="109" t="str">
        <f t="shared" si="3"/>
        <v>36,914</v>
      </c>
      <c r="D87" s="96">
        <f t="shared" si="4"/>
        <v>3.696836900949485E-2</v>
      </c>
      <c r="E87" s="97">
        <f t="shared" si="5"/>
        <v>3.696836900949485E-2</v>
      </c>
      <c r="F87" s="96">
        <f t="shared" si="6"/>
        <v>1.750323878827964E-2</v>
      </c>
      <c r="G87" s="97">
        <f t="shared" si="7"/>
        <v>1.750323878827964E-2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1782</v>
      </c>
      <c r="Y87" s="125">
        <v>1796</v>
      </c>
      <c r="Z87" s="125">
        <v>1835</v>
      </c>
    </row>
    <row r="88" spans="1:32" ht="15" customHeight="1" x14ac:dyDescent="0.25">
      <c r="A88" s="95" t="s">
        <v>6</v>
      </c>
      <c r="B88" s="95"/>
      <c r="C88" s="109" t="str">
        <f t="shared" si="3"/>
        <v>55,107</v>
      </c>
      <c r="D88" s="96">
        <f t="shared" si="4"/>
        <v>2.5723592368543491E-2</v>
      </c>
      <c r="E88" s="97">
        <f t="shared" si="5"/>
        <v>2.5723592368543491E-2</v>
      </c>
      <c r="F88" s="96">
        <f t="shared" si="6"/>
        <v>-1.3762617223852858E-2</v>
      </c>
      <c r="G88" s="97">
        <f t="shared" si="7"/>
        <v>-1.3762617223852858E-2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1683</v>
      </c>
      <c r="Y88" s="125">
        <v>1703</v>
      </c>
      <c r="Z88" s="125">
        <v>1787</v>
      </c>
    </row>
    <row r="89" spans="1:32" ht="15" customHeight="1" x14ac:dyDescent="0.25">
      <c r="A89" s="95" t="s">
        <v>104</v>
      </c>
      <c r="B89" s="95"/>
      <c r="C89" s="146" t="str">
        <f t="shared" si="3"/>
        <v>$46,868</v>
      </c>
      <c r="D89" s="96">
        <f t="shared" si="4"/>
        <v>2.6495084790754353E-2</v>
      </c>
      <c r="E89" s="97">
        <f t="shared" si="5"/>
        <v>2.6495084790754353E-2</v>
      </c>
      <c r="F89" s="96">
        <f t="shared" si="6"/>
        <v>0.14934579888459409</v>
      </c>
      <c r="G89" s="97">
        <f t="shared" si="7"/>
        <v>0.14934579888459409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2136</v>
      </c>
      <c r="Y89" s="125">
        <v>2158</v>
      </c>
      <c r="Z89" s="125">
        <v>2207</v>
      </c>
    </row>
    <row r="90" spans="1:32" ht="15" customHeight="1" x14ac:dyDescent="0.25">
      <c r="A90" s="95" t="s">
        <v>7</v>
      </c>
      <c r="B90" s="95"/>
      <c r="C90" s="109" t="str">
        <f t="shared" si="3"/>
        <v>$3,099.4 mil</v>
      </c>
      <c r="D90" s="96">
        <f t="shared" si="4"/>
        <v>5.9625700773733525E-2</v>
      </c>
      <c r="E90" s="97">
        <f t="shared" si="5"/>
        <v>5.9625700773733525E-2</v>
      </c>
      <c r="F90" s="96">
        <f t="shared" si="6"/>
        <v>0.14484145803168791</v>
      </c>
      <c r="G90" s="97">
        <f t="shared" si="7"/>
        <v>0.14484145803168791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2562</v>
      </c>
      <c r="Y90" s="125">
        <v>2657</v>
      </c>
      <c r="Z90" s="125">
        <v>2847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27644</v>
      </c>
      <c r="Y91" s="125">
        <v>27375</v>
      </c>
      <c r="Z91" s="125">
        <v>28113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1931</v>
      </c>
      <c r="Y93" s="125">
        <v>2070</v>
      </c>
      <c r="Z93" s="125">
        <v>2193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5326</v>
      </c>
      <c r="Y94" s="125">
        <v>5356</v>
      </c>
      <c r="Z94" s="125">
        <v>5565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852</v>
      </c>
      <c r="Y95" s="125">
        <v>838</v>
      </c>
      <c r="Z95" s="125">
        <v>876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4026</v>
      </c>
      <c r="Y96" s="125">
        <v>4146</v>
      </c>
      <c r="Z96" s="125">
        <v>4347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5896</v>
      </c>
      <c r="Y97" s="125">
        <v>6085</v>
      </c>
      <c r="Z97" s="125">
        <v>6205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2981</v>
      </c>
      <c r="Y98" s="125">
        <v>2897</v>
      </c>
      <c r="Z98" s="125">
        <v>3001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165</v>
      </c>
      <c r="Y99" s="125">
        <v>170</v>
      </c>
      <c r="Z99" s="125">
        <v>164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1149</v>
      </c>
      <c r="Y100" s="125">
        <v>1160</v>
      </c>
      <c r="Z100" s="125">
        <v>1227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26613</v>
      </c>
      <c r="Y101" s="125">
        <v>26350</v>
      </c>
      <c r="Z101" s="125">
        <v>26994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50578</v>
      </c>
      <c r="Y104" s="125">
        <v>52299</v>
      </c>
      <c r="Z104" s="125">
        <v>54496</v>
      </c>
      <c r="AB104" s="122" t="str">
        <f>TEXT(Z104,"###,###")</f>
        <v>54,496</v>
      </c>
      <c r="AD104" s="143">
        <f>Z104/($Z$4)*100</f>
        <v>73.266022236861559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14684</v>
      </c>
      <c r="Y105" s="125">
        <v>14623</v>
      </c>
      <c r="Z105" s="125">
        <v>14992</v>
      </c>
      <c r="AB105" s="122" t="str">
        <f>TEXT(Z105,"###,###")</f>
        <v>14,992</v>
      </c>
      <c r="AD105" s="143">
        <f>Z105/($Z$4)*100</f>
        <v>20.155684919535901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65262</v>
      </c>
      <c r="Y106" s="132">
        <v>66922</v>
      </c>
      <c r="Z106" s="132">
        <v>69488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7731</v>
      </c>
      <c r="Y108" s="125">
        <v>8247</v>
      </c>
      <c r="Z108" s="125">
        <v>10088</v>
      </c>
      <c r="AB108" s="122" t="str">
        <f>TEXT(Z108,"###,###")</f>
        <v>10,088</v>
      </c>
      <c r="AD108" s="143">
        <f>Z108/($Z$4)*100</f>
        <v>13.562603353006816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9114</v>
      </c>
      <c r="Y109" s="125">
        <v>9442</v>
      </c>
      <c r="Z109" s="125">
        <v>9375</v>
      </c>
      <c r="AB109" s="122" t="str">
        <f>TEXT(Z109,"###,###")</f>
        <v>9,375</v>
      </c>
      <c r="AD109" s="143">
        <f>Z109/($Z$4)*100</f>
        <v>12.604025221494735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14786</v>
      </c>
      <c r="Y110" s="125">
        <v>14908</v>
      </c>
      <c r="Z110" s="125">
        <v>15694</v>
      </c>
      <c r="AB110" s="122" t="str">
        <f>TEXT(Z110,"###,###")</f>
        <v>15,694</v>
      </c>
      <c r="AD110" s="143">
        <f>Z110/($Z$4)*100</f>
        <v>21.099474328121428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33630</v>
      </c>
      <c r="Y111" s="125">
        <v>34325</v>
      </c>
      <c r="Z111" s="125">
        <v>34328</v>
      </c>
      <c r="AB111" s="122" t="str">
        <f>TEXT(Z111,"###,###")</f>
        <v>34,328</v>
      </c>
      <c r="AD111" s="143">
        <f>Z111/($Z$4)*100</f>
        <v>46.151570965703606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70984</v>
      </c>
      <c r="Y112" s="125">
        <v>71529</v>
      </c>
      <c r="Z112" s="125">
        <v>74381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40.94</v>
      </c>
      <c r="U118" s="144">
        <v>38.21</v>
      </c>
      <c r="V118" s="144">
        <v>41.39</v>
      </c>
      <c r="W118" s="144">
        <v>38.49</v>
      </c>
      <c r="X118" s="144">
        <v>41.61</v>
      </c>
      <c r="Y118" s="144">
        <v>41.71</v>
      </c>
      <c r="Z118" s="144">
        <v>41.67</v>
      </c>
      <c r="AB118" s="122" t="str">
        <f>TEXT(Z118,"##.0")</f>
        <v>41.7</v>
      </c>
    </row>
    <row r="120" spans="19:32" x14ac:dyDescent="0.25">
      <c r="S120" s="115" t="s">
        <v>106</v>
      </c>
      <c r="T120" s="125">
        <v>48882</v>
      </c>
      <c r="U120" s="125">
        <v>48768</v>
      </c>
      <c r="V120" s="125">
        <v>48900</v>
      </c>
      <c r="W120" s="125">
        <v>48314</v>
      </c>
      <c r="X120" s="125">
        <v>47919</v>
      </c>
      <c r="Y120" s="125">
        <v>47401</v>
      </c>
      <c r="Z120" s="125">
        <v>48568</v>
      </c>
      <c r="AB120" s="122" t="str">
        <f>TEXT(Z120,"###,###")</f>
        <v>48,568</v>
      </c>
    </row>
    <row r="121" spans="19:32" x14ac:dyDescent="0.25">
      <c r="S121" s="115" t="s">
        <v>107</v>
      </c>
      <c r="T121" s="125">
        <v>3964</v>
      </c>
      <c r="U121" s="125">
        <v>3818</v>
      </c>
      <c r="V121" s="125">
        <v>3601</v>
      </c>
      <c r="W121" s="125">
        <v>3530</v>
      </c>
      <c r="X121" s="125">
        <v>3598</v>
      </c>
      <c r="Y121" s="125">
        <v>3446</v>
      </c>
      <c r="Z121" s="125">
        <v>3570</v>
      </c>
      <c r="AB121" s="122" t="str">
        <f>TEXT(Z121,"###,###")</f>
        <v>3,570</v>
      </c>
    </row>
    <row r="122" spans="19:32" x14ac:dyDescent="0.25">
      <c r="S122" s="115" t="s">
        <v>108</v>
      </c>
      <c r="T122" s="125">
        <v>3035</v>
      </c>
      <c r="U122" s="125">
        <v>2869</v>
      </c>
      <c r="V122" s="125">
        <v>2874</v>
      </c>
      <c r="W122" s="125">
        <v>2760</v>
      </c>
      <c r="X122" s="125">
        <v>2741</v>
      </c>
      <c r="Y122" s="125">
        <v>2878</v>
      </c>
      <c r="Z122" s="125">
        <v>2964</v>
      </c>
      <c r="AB122" s="122" t="str">
        <f>TEXT(Z122,"###,###")</f>
        <v>2,964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51917</v>
      </c>
      <c r="U124" s="125">
        <v>51637</v>
      </c>
      <c r="V124" s="125">
        <v>51774</v>
      </c>
      <c r="W124" s="125">
        <v>51074</v>
      </c>
      <c r="X124" s="125">
        <v>50660</v>
      </c>
      <c r="Y124" s="125">
        <v>50279</v>
      </c>
      <c r="Z124" s="125">
        <v>51532</v>
      </c>
      <c r="AB124" s="122" t="str">
        <f>TEXT(Z124,"###,###")</f>
        <v>51,532</v>
      </c>
      <c r="AD124" s="139">
        <f>Z124/$Z$7*100</f>
        <v>93.512620901155927</v>
      </c>
    </row>
    <row r="125" spans="19:32" x14ac:dyDescent="0.25">
      <c r="S125" s="115" t="s">
        <v>110</v>
      </c>
      <c r="T125" s="125">
        <v>6999</v>
      </c>
      <c r="U125" s="125">
        <v>6687</v>
      </c>
      <c r="V125" s="125">
        <v>6475</v>
      </c>
      <c r="W125" s="125">
        <v>6290</v>
      </c>
      <c r="X125" s="125">
        <v>6339</v>
      </c>
      <c r="Y125" s="125">
        <v>6324</v>
      </c>
      <c r="Z125" s="125">
        <v>6534</v>
      </c>
      <c r="AB125" s="122" t="str">
        <f>TEXT(Z125,"###,###")</f>
        <v>6,534</v>
      </c>
      <c r="AD125" s="139">
        <f>Z125/$Z$7*100</f>
        <v>11.856932876041157</v>
      </c>
    </row>
    <row r="127" spans="19:32" x14ac:dyDescent="0.25">
      <c r="S127" s="115" t="s">
        <v>111</v>
      </c>
      <c r="T127" s="125">
        <v>28928</v>
      </c>
      <c r="U127" s="125">
        <v>28641</v>
      </c>
      <c r="V127" s="125">
        <v>28451</v>
      </c>
      <c r="W127" s="125">
        <v>27860</v>
      </c>
      <c r="X127" s="125">
        <v>27644</v>
      </c>
      <c r="Y127" s="125">
        <v>27375</v>
      </c>
      <c r="Z127" s="125">
        <v>28113</v>
      </c>
      <c r="AB127" s="122" t="str">
        <f>TEXT(Z127,"###,###")</f>
        <v>28,113</v>
      </c>
      <c r="AD127" s="139">
        <f>Z127/$Z$7*100</f>
        <v>51.015297512112802</v>
      </c>
    </row>
    <row r="128" spans="19:32" x14ac:dyDescent="0.25">
      <c r="S128" s="115" t="s">
        <v>112</v>
      </c>
      <c r="T128" s="125">
        <v>26948</v>
      </c>
      <c r="U128" s="125">
        <v>26811</v>
      </c>
      <c r="V128" s="125">
        <v>26926</v>
      </c>
      <c r="W128" s="125">
        <v>26747</v>
      </c>
      <c r="X128" s="125">
        <v>26613</v>
      </c>
      <c r="Y128" s="125">
        <v>26350</v>
      </c>
      <c r="Z128" s="125">
        <v>26994</v>
      </c>
      <c r="AB128" s="122" t="str">
        <f>TEXT(Z128,"###,###")</f>
        <v>26,994</v>
      </c>
      <c r="AD128" s="139">
        <f>Z128/$Z$7*100</f>
        <v>48.984702487887198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35" id="{5DA70CF2-F0F1-451D-9776-4FE9E908223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138" id="{F72CFAA3-2CB3-4E3D-A8D5-02B822AA1EA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141" id="{8D76A62D-9832-4DA2-87A9-BAB68BA100B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144" id="{66F89C9F-193B-4AE7-914C-FAAC09305AE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D4FF0-60FD-4F64-ADDF-34DB93582333}">
  <sheetPr codeName="Sheet69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Anangu Pitjantjatjara</v>
      </c>
      <c r="T1" s="113"/>
      <c r="U1" s="113"/>
      <c r="V1" s="113"/>
      <c r="W1" s="113"/>
      <c r="X1" s="113"/>
      <c r="Y1" s="114" t="str">
        <f>Y3</f>
        <v>10.5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121</v>
      </c>
      <c r="Y3" s="118" t="s">
        <v>208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10.5 Anangu Pitjantjatjara,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420</v>
      </c>
      <c r="U4" s="121">
        <v>358</v>
      </c>
      <c r="V4" s="121">
        <v>284</v>
      </c>
      <c r="W4" s="121">
        <v>265</v>
      </c>
      <c r="X4" s="121">
        <v>260</v>
      </c>
      <c r="Y4" s="121">
        <v>297</v>
      </c>
      <c r="Z4" s="121">
        <v>391</v>
      </c>
      <c r="AB4" s="122" t="str">
        <f>TEXT(Z4,"###,###")</f>
        <v>391</v>
      </c>
      <c r="AD4" s="123">
        <f>Z4/Y4-1</f>
        <v>0.31649831649831639</v>
      </c>
      <c r="AF4" s="123">
        <f t="shared" ref="AF4:AF9" si="0">Z4/T4-1</f>
        <v>-6.9047619047619024E-2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185</v>
      </c>
      <c r="U5" s="121">
        <v>174</v>
      </c>
      <c r="V5" s="121">
        <v>119</v>
      </c>
      <c r="W5" s="121">
        <v>125</v>
      </c>
      <c r="X5" s="121">
        <v>121</v>
      </c>
      <c r="Y5" s="121">
        <v>144</v>
      </c>
      <c r="Z5" s="121">
        <v>176</v>
      </c>
      <c r="AB5" s="122" t="str">
        <f>TEXT(Z5,"###,###")</f>
        <v>176</v>
      </c>
      <c r="AD5" s="123">
        <f t="shared" ref="AD5:AD9" si="1">Z5/Y5-1</f>
        <v>0.22222222222222232</v>
      </c>
      <c r="AF5" s="123">
        <f t="shared" si="0"/>
        <v>-4.8648648648648596E-2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232</v>
      </c>
      <c r="U6" s="121">
        <v>186</v>
      </c>
      <c r="V6" s="121">
        <v>165</v>
      </c>
      <c r="W6" s="121">
        <v>145</v>
      </c>
      <c r="X6" s="121">
        <v>134</v>
      </c>
      <c r="Y6" s="121">
        <v>153</v>
      </c>
      <c r="Z6" s="121">
        <v>214</v>
      </c>
      <c r="AB6" s="122" t="str">
        <f>TEXT(Z6,"###,###")</f>
        <v>214</v>
      </c>
      <c r="AD6" s="123">
        <f t="shared" si="1"/>
        <v>0.39869281045751626</v>
      </c>
      <c r="AF6" s="123">
        <f t="shared" si="0"/>
        <v>-7.7586206896551713E-2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296</v>
      </c>
      <c r="U7" s="121">
        <v>272</v>
      </c>
      <c r="V7" s="121">
        <v>225</v>
      </c>
      <c r="W7" s="121">
        <v>194</v>
      </c>
      <c r="X7" s="121">
        <v>175</v>
      </c>
      <c r="Y7" s="121">
        <v>187</v>
      </c>
      <c r="Z7" s="121">
        <v>246</v>
      </c>
      <c r="AB7" s="122" t="str">
        <f>TEXT(Z7,"###,###")</f>
        <v>246</v>
      </c>
      <c r="AD7" s="123">
        <f t="shared" si="1"/>
        <v>0.31550802139037426</v>
      </c>
      <c r="AF7" s="123">
        <f t="shared" si="0"/>
        <v>-0.16891891891891897</v>
      </c>
    </row>
    <row r="8" spans="1:32" ht="17.25" customHeight="1" x14ac:dyDescent="0.25">
      <c r="A8" s="44" t="s">
        <v>13</v>
      </c>
      <c r="B8" s="45"/>
      <c r="C8" s="46"/>
      <c r="D8" s="47" t="str">
        <f>AB4</f>
        <v>391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246</v>
      </c>
      <c r="P8" s="48"/>
      <c r="S8" s="120" t="s">
        <v>88</v>
      </c>
      <c r="T8" s="121">
        <v>13216.86</v>
      </c>
      <c r="U8" s="121">
        <v>17918.18</v>
      </c>
      <c r="V8" s="121">
        <v>20474</v>
      </c>
      <c r="W8" s="121">
        <v>18736.669999999998</v>
      </c>
      <c r="X8" s="121">
        <v>22230</v>
      </c>
      <c r="Y8" s="121">
        <v>15124.5</v>
      </c>
      <c r="Z8" s="121">
        <v>14297.43</v>
      </c>
      <c r="AB8" s="122" t="str">
        <f>TEXT(Z8,"$###,###")</f>
        <v>$14,297</v>
      </c>
      <c r="AD8" s="123">
        <f t="shared" si="1"/>
        <v>-5.4684121789150053E-2</v>
      </c>
      <c r="AF8" s="123">
        <f t="shared" si="0"/>
        <v>8.1756937729536405E-2</v>
      </c>
    </row>
    <row r="9" spans="1:32" x14ac:dyDescent="0.25">
      <c r="A9" s="52" t="s">
        <v>15</v>
      </c>
      <c r="B9" s="53"/>
      <c r="C9" s="54"/>
      <c r="D9" s="55">
        <f>AD104</f>
        <v>59.846547314578004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42.276422764227647</v>
      </c>
      <c r="P9" s="56" t="s">
        <v>89</v>
      </c>
      <c r="S9" s="120" t="s">
        <v>7</v>
      </c>
      <c r="T9" s="121">
        <v>7044461</v>
      </c>
      <c r="U9" s="121">
        <v>8244410</v>
      </c>
      <c r="V9" s="121">
        <v>7872096</v>
      </c>
      <c r="W9" s="121">
        <v>6807358</v>
      </c>
      <c r="X9" s="121">
        <v>7807108</v>
      </c>
      <c r="Y9" s="121">
        <v>6509036</v>
      </c>
      <c r="Z9" s="121">
        <v>8453230</v>
      </c>
      <c r="AB9" s="122" t="str">
        <f>TEXT(Z9/1000000,"$#,###.0")&amp;" mil"</f>
        <v>$8.5 mil</v>
      </c>
      <c r="AD9" s="123">
        <f t="shared" si="1"/>
        <v>0.29869154203479598</v>
      </c>
      <c r="AF9" s="123">
        <f t="shared" si="0"/>
        <v>0.19998251108211118</v>
      </c>
    </row>
    <row r="10" spans="1:32" x14ac:dyDescent="0.25">
      <c r="A10" s="52" t="s">
        <v>18</v>
      </c>
      <c r="B10" s="53"/>
      <c r="C10" s="54"/>
      <c r="D10" s="55">
        <f>AD105</f>
        <v>37.595907928388748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58.536585365853654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100</v>
      </c>
      <c r="P11" s="56" t="s">
        <v>89</v>
      </c>
      <c r="S11" s="120" t="s">
        <v>30</v>
      </c>
      <c r="T11" s="125">
        <v>419</v>
      </c>
      <c r="U11" s="125">
        <v>359</v>
      </c>
      <c r="V11" s="125">
        <v>286</v>
      </c>
      <c r="W11" s="125">
        <v>263</v>
      </c>
      <c r="X11" s="125">
        <v>256</v>
      </c>
      <c r="Y11" s="125">
        <v>295</v>
      </c>
      <c r="Z11" s="125">
        <v>388</v>
      </c>
    </row>
    <row r="12" spans="1:32" ht="28.5" customHeight="1" x14ac:dyDescent="0.25">
      <c r="A12" s="52" t="s">
        <v>20</v>
      </c>
      <c r="B12" s="54"/>
      <c r="C12" s="54"/>
      <c r="D12" s="55">
        <f>AD108</f>
        <v>5.1150895140664963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0</v>
      </c>
      <c r="P12" s="56" t="s">
        <v>89</v>
      </c>
      <c r="S12" s="120" t="s">
        <v>31</v>
      </c>
      <c r="T12" s="125">
        <v>0</v>
      </c>
      <c r="U12" s="125">
        <v>0</v>
      </c>
      <c r="V12" s="125">
        <v>0</v>
      </c>
      <c r="W12" s="125">
        <v>7</v>
      </c>
      <c r="X12" s="125">
        <v>0</v>
      </c>
      <c r="Y12" s="125">
        <v>4</v>
      </c>
      <c r="Z12" s="125">
        <v>0</v>
      </c>
    </row>
    <row r="13" spans="1:32" ht="15" customHeight="1" x14ac:dyDescent="0.25">
      <c r="A13" s="52" t="s">
        <v>21</v>
      </c>
      <c r="B13" s="54"/>
      <c r="C13" s="54"/>
      <c r="D13" s="55">
        <f>AD109</f>
        <v>16.624040920716112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37.5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50.127877237851656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27.10997442455243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6</v>
      </c>
      <c r="Z15" s="125">
        <v>0</v>
      </c>
      <c r="AB15" s="129">
        <f t="shared" ref="AB15:AB34" si="2">IF(Z15="np",0,Z15/$Z$34)</f>
        <v>0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0</v>
      </c>
      <c r="Z16" s="125">
        <v>0</v>
      </c>
      <c r="AB16" s="129">
        <f t="shared" si="2"/>
        <v>0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5</v>
      </c>
      <c r="Z17" s="125">
        <v>0</v>
      </c>
      <c r="AB17" s="129">
        <f t="shared" si="2"/>
        <v>0</v>
      </c>
    </row>
    <row r="18" spans="1:28" x14ac:dyDescent="0.25">
      <c r="A18" s="82" t="str">
        <f>$S$1&amp;" ("&amp;$T$2&amp;" to "&amp;$Z$2&amp;")"</f>
        <v>Anangu Pitjantjatjara (2011-12 to 2017-18)</v>
      </c>
      <c r="B18" s="82"/>
      <c r="C18" s="82"/>
      <c r="D18" s="82"/>
      <c r="E18" s="82"/>
      <c r="F18" s="82"/>
      <c r="G18" s="82" t="str">
        <f>$S$1&amp;" ("&amp;$T$2&amp;" to "&amp;$Z$2&amp;")"</f>
        <v>Anangu Pitjantjatjara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3</v>
      </c>
      <c r="Z18" s="125">
        <v>0</v>
      </c>
      <c r="AB18" s="129">
        <f t="shared" si="2"/>
        <v>0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8</v>
      </c>
      <c r="Z19" s="125">
        <v>12</v>
      </c>
      <c r="AB19" s="129">
        <f t="shared" si="2"/>
        <v>3.0534351145038167E-2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0</v>
      </c>
      <c r="Z20" s="125">
        <v>10</v>
      </c>
      <c r="AB20" s="129">
        <f t="shared" si="2"/>
        <v>2.5445292620865138E-2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24</v>
      </c>
      <c r="Z21" s="125">
        <v>34</v>
      </c>
      <c r="AB21" s="129">
        <f t="shared" si="2"/>
        <v>8.6513994910941472E-2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0</v>
      </c>
      <c r="Z22" s="125">
        <v>11</v>
      </c>
      <c r="AB22" s="129">
        <f t="shared" si="2"/>
        <v>2.7989821882951654E-2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0</v>
      </c>
      <c r="Z23" s="125">
        <v>0</v>
      </c>
      <c r="AB23" s="129">
        <f t="shared" si="2"/>
        <v>0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0</v>
      </c>
      <c r="Z24" s="125">
        <v>0</v>
      </c>
      <c r="AB24" s="129">
        <f t="shared" si="2"/>
        <v>0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22</v>
      </c>
      <c r="Z25" s="125">
        <v>49</v>
      </c>
      <c r="AB25" s="129">
        <f t="shared" si="2"/>
        <v>0.12468193384223919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5</v>
      </c>
      <c r="Z26" s="125">
        <v>7</v>
      </c>
      <c r="AB26" s="129">
        <f t="shared" si="2"/>
        <v>1.7811704834605598E-2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11</v>
      </c>
      <c r="Z27" s="125">
        <v>0</v>
      </c>
      <c r="AB27" s="129">
        <f t="shared" si="2"/>
        <v>0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31</v>
      </c>
      <c r="Z28" s="125">
        <v>25</v>
      </c>
      <c r="AB28" s="129">
        <f t="shared" si="2"/>
        <v>6.3613231552162849E-2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17</v>
      </c>
      <c r="Z29" s="125">
        <v>11</v>
      </c>
      <c r="AB29" s="129">
        <f t="shared" si="2"/>
        <v>2.7989821882951654E-2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72</v>
      </c>
      <c r="Z30" s="125">
        <v>86</v>
      </c>
      <c r="AB30" s="129">
        <f t="shared" si="2"/>
        <v>0.21882951653944022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49</v>
      </c>
      <c r="Z31" s="125">
        <v>57</v>
      </c>
      <c r="AB31" s="129">
        <f t="shared" si="2"/>
        <v>0.14503816793893129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0</v>
      </c>
      <c r="Z32" s="125">
        <v>0</v>
      </c>
      <c r="AB32" s="129">
        <f t="shared" si="2"/>
        <v>0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50</v>
      </c>
      <c r="Z33" s="125">
        <v>61</v>
      </c>
      <c r="AB33" s="129">
        <f t="shared" si="2"/>
        <v>0.15521628498727735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297</v>
      </c>
      <c r="Z34" s="132">
        <v>393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0</v>
      </c>
      <c r="Y45" s="125">
        <v>0</v>
      </c>
      <c r="Z45" s="125">
        <v>0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0</v>
      </c>
      <c r="Y46" s="125">
        <v>6</v>
      </c>
      <c r="Z46" s="125">
        <v>12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19</v>
      </c>
      <c r="Y47" s="125">
        <v>19</v>
      </c>
      <c r="Z47" s="125">
        <v>29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28</v>
      </c>
      <c r="Y48" s="125">
        <v>26</v>
      </c>
      <c r="Z48" s="125">
        <v>33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Anangu Pitjantjatjara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12</v>
      </c>
      <c r="Y49" s="125">
        <v>22</v>
      </c>
      <c r="Z49" s="125">
        <v>26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7</v>
      </c>
      <c r="Y50" s="125">
        <v>12</v>
      </c>
      <c r="Z50" s="125">
        <v>7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18</v>
      </c>
      <c r="Y51" s="125">
        <v>16</v>
      </c>
      <c r="Z51" s="125">
        <v>19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14</v>
      </c>
      <c r="Y52" s="125">
        <v>14</v>
      </c>
      <c r="Z52" s="125">
        <v>20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10</v>
      </c>
      <c r="Y53" s="125">
        <v>6</v>
      </c>
      <c r="Z53" s="125">
        <v>5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9</v>
      </c>
      <c r="Y54" s="125">
        <v>5</v>
      </c>
      <c r="Z54" s="125">
        <v>10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1</v>
      </c>
      <c r="Y55" s="125">
        <v>7</v>
      </c>
      <c r="Z55" s="125">
        <v>8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4</v>
      </c>
      <c r="Y56" s="125">
        <v>8</v>
      </c>
      <c r="Z56" s="125">
        <v>3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0</v>
      </c>
      <c r="Y57" s="125">
        <v>0</v>
      </c>
      <c r="Z57" s="125">
        <v>0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0</v>
      </c>
      <c r="Y58" s="125">
        <v>0</v>
      </c>
      <c r="Z58" s="125">
        <v>0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0</v>
      </c>
      <c r="Y59" s="125">
        <v>3</v>
      </c>
      <c r="Z59" s="125">
        <v>0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124</v>
      </c>
      <c r="Y61" s="125">
        <v>144</v>
      </c>
      <c r="Z61" s="125">
        <v>174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Anangu Pitjantjatjara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0</v>
      </c>
      <c r="Y64" s="125">
        <v>0</v>
      </c>
      <c r="Z64" s="125">
        <v>0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4</v>
      </c>
      <c r="Y65" s="125">
        <v>0</v>
      </c>
      <c r="Z65" s="125">
        <v>4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19</v>
      </c>
      <c r="Y66" s="125">
        <v>17</v>
      </c>
      <c r="Z66" s="125">
        <v>26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12</v>
      </c>
      <c r="Y67" s="125">
        <v>27</v>
      </c>
      <c r="Z67" s="125">
        <v>38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28</v>
      </c>
      <c r="Y68" s="125">
        <v>17</v>
      </c>
      <c r="Z68" s="125">
        <v>27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18</v>
      </c>
      <c r="Y69" s="125">
        <v>17</v>
      </c>
      <c r="Z69" s="125">
        <v>31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12</v>
      </c>
      <c r="Y70" s="125">
        <v>11</v>
      </c>
      <c r="Z70" s="125">
        <v>19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17</v>
      </c>
      <c r="Y71" s="125">
        <v>20</v>
      </c>
      <c r="Z71" s="125">
        <v>19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17</v>
      </c>
      <c r="Y72" s="125">
        <v>22</v>
      </c>
      <c r="Z72" s="125">
        <v>12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6</v>
      </c>
      <c r="Y73" s="125">
        <v>6</v>
      </c>
      <c r="Z73" s="125">
        <v>13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5</v>
      </c>
      <c r="Y74" s="125">
        <v>10</v>
      </c>
      <c r="Z74" s="125">
        <v>8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0</v>
      </c>
      <c r="Y75" s="125">
        <v>5</v>
      </c>
      <c r="Z75" s="125">
        <v>7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0</v>
      </c>
      <c r="Y76" s="125">
        <v>0</v>
      </c>
      <c r="Z76" s="125">
        <v>0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0</v>
      </c>
      <c r="Y77" s="125">
        <v>0</v>
      </c>
      <c r="Z77" s="125">
        <v>0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0</v>
      </c>
      <c r="Y78" s="125">
        <v>0</v>
      </c>
      <c r="Z78" s="125">
        <v>0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0</v>
      </c>
      <c r="Z79" s="125">
        <v>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139</v>
      </c>
      <c r="Y80" s="125">
        <v>153</v>
      </c>
      <c r="Z80" s="125">
        <v>213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Anangu Pitjantjatjara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10</v>
      </c>
      <c r="Y83" s="125">
        <v>6</v>
      </c>
      <c r="Z83" s="125">
        <v>12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17</v>
      </c>
      <c r="Y84" s="125">
        <v>16</v>
      </c>
      <c r="Z84" s="125">
        <v>16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391</v>
      </c>
      <c r="D85" s="96">
        <f t="shared" ref="D85:D90" si="4">AD4</f>
        <v>0.31649831649831639</v>
      </c>
      <c r="E85" s="97">
        <f t="shared" ref="E85:E90" si="5">AD4</f>
        <v>0.31649831649831639</v>
      </c>
      <c r="F85" s="96">
        <f t="shared" ref="F85:F90" si="6">AF4</f>
        <v>-6.9047619047619024E-2</v>
      </c>
      <c r="G85" s="97">
        <f t="shared" ref="G85:G90" si="7">AF4</f>
        <v>-6.9047619047619024E-2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8</v>
      </c>
      <c r="Y85" s="125">
        <v>6</v>
      </c>
      <c r="Z85" s="125">
        <v>6</v>
      </c>
    </row>
    <row r="86" spans="1:32" ht="15" customHeight="1" x14ac:dyDescent="0.25">
      <c r="A86" s="98" t="s">
        <v>4</v>
      </c>
      <c r="B86" s="95"/>
      <c r="C86" s="109" t="str">
        <f t="shared" si="3"/>
        <v>176</v>
      </c>
      <c r="D86" s="96">
        <f t="shared" si="4"/>
        <v>0.22222222222222232</v>
      </c>
      <c r="E86" s="97">
        <f t="shared" si="5"/>
        <v>0.22222222222222232</v>
      </c>
      <c r="F86" s="96">
        <f t="shared" si="6"/>
        <v>-4.8648648648648596E-2</v>
      </c>
      <c r="G86" s="97">
        <f t="shared" si="7"/>
        <v>-4.8648648648648596E-2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22</v>
      </c>
      <c r="Y86" s="125">
        <v>21</v>
      </c>
      <c r="Z86" s="125">
        <v>22</v>
      </c>
    </row>
    <row r="87" spans="1:32" ht="15" customHeight="1" x14ac:dyDescent="0.25">
      <c r="A87" s="98" t="s">
        <v>5</v>
      </c>
      <c r="B87" s="95"/>
      <c r="C87" s="109" t="str">
        <f t="shared" si="3"/>
        <v>214</v>
      </c>
      <c r="D87" s="96">
        <f t="shared" si="4"/>
        <v>0.39869281045751626</v>
      </c>
      <c r="E87" s="97">
        <f t="shared" si="5"/>
        <v>0.39869281045751626</v>
      </c>
      <c r="F87" s="96">
        <f t="shared" si="6"/>
        <v>-7.7586206896551713E-2</v>
      </c>
      <c r="G87" s="97">
        <f t="shared" si="7"/>
        <v>-7.7586206896551713E-2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0</v>
      </c>
      <c r="Y87" s="125">
        <v>0</v>
      </c>
      <c r="Z87" s="125">
        <v>0</v>
      </c>
    </row>
    <row r="88" spans="1:32" ht="15" customHeight="1" x14ac:dyDescent="0.25">
      <c r="A88" s="95" t="s">
        <v>6</v>
      </c>
      <c r="B88" s="95"/>
      <c r="C88" s="109" t="str">
        <f t="shared" si="3"/>
        <v>246</v>
      </c>
      <c r="D88" s="96">
        <f t="shared" si="4"/>
        <v>0.31550802139037426</v>
      </c>
      <c r="E88" s="97">
        <f t="shared" si="5"/>
        <v>0.31550802139037426</v>
      </c>
      <c r="F88" s="96">
        <f t="shared" si="6"/>
        <v>-0.16891891891891897</v>
      </c>
      <c r="G88" s="97">
        <f t="shared" si="7"/>
        <v>-0.16891891891891897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0</v>
      </c>
      <c r="Y88" s="125">
        <v>4</v>
      </c>
      <c r="Z88" s="125">
        <v>0</v>
      </c>
    </row>
    <row r="89" spans="1:32" ht="15" customHeight="1" x14ac:dyDescent="0.25">
      <c r="A89" s="95" t="s">
        <v>104</v>
      </c>
      <c r="B89" s="95"/>
      <c r="C89" s="146" t="str">
        <f t="shared" si="3"/>
        <v>$14,297</v>
      </c>
      <c r="D89" s="96">
        <f t="shared" si="4"/>
        <v>-5.4684121789150053E-2</v>
      </c>
      <c r="E89" s="97">
        <f t="shared" si="5"/>
        <v>-5.4684121789150053E-2</v>
      </c>
      <c r="F89" s="96">
        <f t="shared" si="6"/>
        <v>8.1756937729536405E-2</v>
      </c>
      <c r="G89" s="97">
        <f t="shared" si="7"/>
        <v>8.1756937729536405E-2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0</v>
      </c>
      <c r="Y89" s="125">
        <v>4</v>
      </c>
      <c r="Z89" s="125">
        <v>6</v>
      </c>
    </row>
    <row r="90" spans="1:32" ht="15" customHeight="1" x14ac:dyDescent="0.25">
      <c r="A90" s="95" t="s">
        <v>7</v>
      </c>
      <c r="B90" s="95"/>
      <c r="C90" s="109" t="str">
        <f t="shared" si="3"/>
        <v>$8.5 mil</v>
      </c>
      <c r="D90" s="96">
        <f t="shared" si="4"/>
        <v>0.29869154203479598</v>
      </c>
      <c r="E90" s="97">
        <f t="shared" si="5"/>
        <v>0.29869154203479598</v>
      </c>
      <c r="F90" s="96">
        <f t="shared" si="6"/>
        <v>0.19998251108211118</v>
      </c>
      <c r="G90" s="97">
        <f t="shared" si="7"/>
        <v>0.19998251108211118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0</v>
      </c>
      <c r="Y90" s="125">
        <v>0</v>
      </c>
      <c r="Z90" s="125">
        <v>8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81</v>
      </c>
      <c r="Y91" s="125">
        <v>82</v>
      </c>
      <c r="Z91" s="125">
        <v>101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4</v>
      </c>
      <c r="Y93" s="125">
        <v>4</v>
      </c>
      <c r="Z93" s="125">
        <v>7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32</v>
      </c>
      <c r="Y94" s="125">
        <v>33</v>
      </c>
      <c r="Z94" s="125">
        <v>47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0</v>
      </c>
      <c r="Y95" s="125">
        <v>3</v>
      </c>
      <c r="Z95" s="125">
        <v>0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35</v>
      </c>
      <c r="Y96" s="125">
        <v>29</v>
      </c>
      <c r="Z96" s="125">
        <v>39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5</v>
      </c>
      <c r="Y97" s="125">
        <v>6</v>
      </c>
      <c r="Z97" s="125">
        <v>4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0</v>
      </c>
      <c r="Y98" s="125">
        <v>0</v>
      </c>
      <c r="Z98" s="125">
        <v>2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0</v>
      </c>
      <c r="Y99" s="125">
        <v>0</v>
      </c>
      <c r="Z99" s="125">
        <v>0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0</v>
      </c>
      <c r="Y100" s="125">
        <v>3</v>
      </c>
      <c r="Z100" s="125">
        <v>0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99</v>
      </c>
      <c r="Y101" s="125">
        <v>105</v>
      </c>
      <c r="Z101" s="125">
        <v>142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124</v>
      </c>
      <c r="Y104" s="125">
        <v>151</v>
      </c>
      <c r="Z104" s="125">
        <v>234</v>
      </c>
      <c r="AB104" s="122" t="str">
        <f>TEXT(Z104,"###,###")</f>
        <v>234</v>
      </c>
      <c r="AD104" s="143">
        <f>Z104/($Z$4)*100</f>
        <v>59.846547314578004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135</v>
      </c>
      <c r="Y105" s="125">
        <v>146</v>
      </c>
      <c r="Z105" s="125">
        <v>147</v>
      </c>
      <c r="AB105" s="122" t="str">
        <f>TEXT(Z105,"###,###")</f>
        <v>147</v>
      </c>
      <c r="AD105" s="143">
        <f>Z105/($Z$4)*100</f>
        <v>37.595907928388748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259</v>
      </c>
      <c r="Y106" s="132">
        <v>297</v>
      </c>
      <c r="Z106" s="132">
        <v>381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14</v>
      </c>
      <c r="Y108" s="125">
        <v>13</v>
      </c>
      <c r="Z108" s="125">
        <v>20</v>
      </c>
      <c r="AB108" s="122" t="str">
        <f>TEXT(Z108,"###,###")</f>
        <v>20</v>
      </c>
      <c r="AD108" s="143">
        <f>Z108/($Z$4)*100</f>
        <v>5.1150895140664963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37</v>
      </c>
      <c r="Y109" s="125">
        <v>35</v>
      </c>
      <c r="Z109" s="125">
        <v>65</v>
      </c>
      <c r="AB109" s="122" t="str">
        <f>TEXT(Z109,"###,###")</f>
        <v>65</v>
      </c>
      <c r="AD109" s="143">
        <f>Z109/($Z$4)*100</f>
        <v>16.624040920716112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105</v>
      </c>
      <c r="Y110" s="125">
        <v>140</v>
      </c>
      <c r="Z110" s="125">
        <v>196</v>
      </c>
      <c r="AB110" s="122" t="str">
        <f>TEXT(Z110,"###,###")</f>
        <v>196</v>
      </c>
      <c r="AD110" s="143">
        <f>Z110/($Z$4)*100</f>
        <v>50.127877237851656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97</v>
      </c>
      <c r="Y111" s="125">
        <v>109</v>
      </c>
      <c r="Z111" s="125">
        <v>106</v>
      </c>
      <c r="AB111" s="122" t="str">
        <f>TEXT(Z111,"###,###")</f>
        <v>106</v>
      </c>
      <c r="AD111" s="143">
        <f>Z111/($Z$4)*100</f>
        <v>27.10997442455243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256</v>
      </c>
      <c r="Y112" s="125">
        <v>297</v>
      </c>
      <c r="Z112" s="125">
        <v>393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36.729999999999997</v>
      </c>
      <c r="U118" s="144">
        <v>38.96</v>
      </c>
      <c r="V118" s="144">
        <v>40.659999999999997</v>
      </c>
      <c r="W118" s="144">
        <v>41.83</v>
      </c>
      <c r="X118" s="144">
        <v>38.299999999999997</v>
      </c>
      <c r="Y118" s="144">
        <v>39.18</v>
      </c>
      <c r="Z118" s="144">
        <v>37.450000000000003</v>
      </c>
      <c r="AB118" s="122" t="str">
        <f>TEXT(Z118,"##.0")</f>
        <v>37.5</v>
      </c>
    </row>
    <row r="120" spans="19:32" x14ac:dyDescent="0.25">
      <c r="S120" s="115" t="s">
        <v>106</v>
      </c>
      <c r="T120" s="125">
        <v>299</v>
      </c>
      <c r="U120" s="125">
        <v>268</v>
      </c>
      <c r="V120" s="125">
        <v>224</v>
      </c>
      <c r="W120" s="125">
        <v>188</v>
      </c>
      <c r="X120" s="125">
        <v>175</v>
      </c>
      <c r="Y120" s="125">
        <v>185</v>
      </c>
      <c r="Z120" s="125">
        <v>246</v>
      </c>
      <c r="AB120" s="122" t="str">
        <f>TEXT(Z120,"###,###")</f>
        <v>246</v>
      </c>
    </row>
    <row r="121" spans="19:32" x14ac:dyDescent="0.25">
      <c r="S121" s="115" t="s">
        <v>107</v>
      </c>
      <c r="T121" s="125">
        <v>0</v>
      </c>
      <c r="U121" s="125">
        <v>0</v>
      </c>
      <c r="V121" s="125">
        <v>0</v>
      </c>
      <c r="W121" s="125">
        <v>0</v>
      </c>
      <c r="X121" s="125">
        <v>0</v>
      </c>
      <c r="Y121" s="125">
        <v>0</v>
      </c>
      <c r="Z121" s="125">
        <v>0</v>
      </c>
      <c r="AB121" s="122" t="str">
        <f>TEXT(Z121,"###,###")</f>
        <v/>
      </c>
    </row>
    <row r="122" spans="19:32" x14ac:dyDescent="0.25">
      <c r="S122" s="115" t="s">
        <v>108</v>
      </c>
      <c r="T122" s="125">
        <v>0</v>
      </c>
      <c r="U122" s="125">
        <v>0</v>
      </c>
      <c r="V122" s="125">
        <v>0</v>
      </c>
      <c r="W122" s="125">
        <v>2</v>
      </c>
      <c r="X122" s="125">
        <v>0</v>
      </c>
      <c r="Y122" s="125">
        <v>3</v>
      </c>
      <c r="Z122" s="125">
        <v>0</v>
      </c>
      <c r="AB122" s="122" t="str">
        <f>TEXT(Z122,"###,###")</f>
        <v/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299</v>
      </c>
      <c r="U124" s="125">
        <v>268</v>
      </c>
      <c r="V124" s="125">
        <v>224</v>
      </c>
      <c r="W124" s="125">
        <v>190</v>
      </c>
      <c r="X124" s="125">
        <v>175</v>
      </c>
      <c r="Y124" s="125">
        <v>188</v>
      </c>
      <c r="Z124" s="125">
        <v>246</v>
      </c>
      <c r="AB124" s="122" t="str">
        <f>TEXT(Z124,"###,###")</f>
        <v>246</v>
      </c>
      <c r="AD124" s="139">
        <f>Z124/$Z$7*100</f>
        <v>100</v>
      </c>
    </row>
    <row r="125" spans="19:32" x14ac:dyDescent="0.25">
      <c r="S125" s="115" t="s">
        <v>110</v>
      </c>
      <c r="T125" s="125">
        <v>0</v>
      </c>
      <c r="U125" s="125">
        <v>0</v>
      </c>
      <c r="V125" s="125">
        <v>0</v>
      </c>
      <c r="W125" s="125">
        <v>2</v>
      </c>
      <c r="X125" s="125">
        <v>0</v>
      </c>
      <c r="Y125" s="125">
        <v>3</v>
      </c>
      <c r="Z125" s="125">
        <v>0</v>
      </c>
      <c r="AB125" s="122" t="str">
        <f>TEXT(Z125,"###,###")</f>
        <v/>
      </c>
      <c r="AD125" s="139">
        <f>Z125/$Z$7*100</f>
        <v>0</v>
      </c>
    </row>
    <row r="127" spans="19:32" x14ac:dyDescent="0.25">
      <c r="S127" s="115" t="s">
        <v>111</v>
      </c>
      <c r="T127" s="125">
        <v>133</v>
      </c>
      <c r="U127" s="125">
        <v>133</v>
      </c>
      <c r="V127" s="125">
        <v>95</v>
      </c>
      <c r="W127" s="125">
        <v>92</v>
      </c>
      <c r="X127" s="125">
        <v>81</v>
      </c>
      <c r="Y127" s="125">
        <v>82</v>
      </c>
      <c r="Z127" s="125">
        <v>104</v>
      </c>
      <c r="AB127" s="122" t="str">
        <f>TEXT(Z127,"###,###")</f>
        <v>104</v>
      </c>
      <c r="AD127" s="139">
        <f>Z127/$Z$7*100</f>
        <v>42.276422764227647</v>
      </c>
    </row>
    <row r="128" spans="19:32" x14ac:dyDescent="0.25">
      <c r="S128" s="115" t="s">
        <v>112</v>
      </c>
      <c r="T128" s="125">
        <v>162</v>
      </c>
      <c r="U128" s="125">
        <v>140</v>
      </c>
      <c r="V128" s="125">
        <v>132</v>
      </c>
      <c r="W128" s="125">
        <v>105</v>
      </c>
      <c r="X128" s="125">
        <v>101</v>
      </c>
      <c r="Y128" s="125">
        <v>105</v>
      </c>
      <c r="Z128" s="125">
        <v>144</v>
      </c>
      <c r="AB128" s="122" t="str">
        <f>TEXT(Z128,"###,###")</f>
        <v>144</v>
      </c>
      <c r="AD128" s="139">
        <f>Z128/$Z$7*100</f>
        <v>58.536585365853654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65" id="{014BF4BC-8CB7-4D65-900E-ABCB073D5A9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668" id="{F376430A-E693-464D-A8B0-3E41A07ADC0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671" id="{B4E2BC6D-4BC0-43F0-849A-7A4F1BFC475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674" id="{13FF1FEF-6D51-4EA4-BE9C-C9547DD7595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781D00-DCC1-4439-A890-FC092142AD33}">
  <sheetPr codeName="Sheet123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The Coorong</v>
      </c>
      <c r="T1" s="113"/>
      <c r="U1" s="113"/>
      <c r="V1" s="113"/>
      <c r="W1" s="113"/>
      <c r="X1" s="113"/>
      <c r="Y1" s="114" t="str">
        <f>Y3</f>
        <v>10.59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178</v>
      </c>
      <c r="Y3" s="118" t="s">
        <v>257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10.59 The Coorong,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3378</v>
      </c>
      <c r="U4" s="121">
        <v>3397</v>
      </c>
      <c r="V4" s="121">
        <v>3460</v>
      </c>
      <c r="W4" s="121">
        <v>3349</v>
      </c>
      <c r="X4" s="121">
        <v>3156</v>
      </c>
      <c r="Y4" s="121">
        <v>3621</v>
      </c>
      <c r="Z4" s="121">
        <v>4214</v>
      </c>
      <c r="AB4" s="122" t="str">
        <f>TEXT(Z4,"###,###")</f>
        <v>4,214</v>
      </c>
      <c r="AD4" s="123">
        <f>Z4/Y4-1</f>
        <v>0.16376691521679088</v>
      </c>
      <c r="AF4" s="123">
        <f t="shared" ref="AF4:AF9" si="0">Z4/T4-1</f>
        <v>0.24748371817643577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1810</v>
      </c>
      <c r="U5" s="121">
        <v>1866</v>
      </c>
      <c r="V5" s="121">
        <v>1863</v>
      </c>
      <c r="W5" s="121">
        <v>1810</v>
      </c>
      <c r="X5" s="121">
        <v>1676</v>
      </c>
      <c r="Y5" s="121">
        <v>1873</v>
      </c>
      <c r="Z5" s="121">
        <v>2228</v>
      </c>
      <c r="AB5" s="122" t="str">
        <f>TEXT(Z5,"###,###")</f>
        <v>2,228</v>
      </c>
      <c r="AD5" s="123">
        <f t="shared" ref="AD5:AD9" si="1">Z5/Y5-1</f>
        <v>0.18953550453817414</v>
      </c>
      <c r="AF5" s="123">
        <f t="shared" si="0"/>
        <v>0.23093922651933707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1569</v>
      </c>
      <c r="U6" s="121">
        <v>1530</v>
      </c>
      <c r="V6" s="121">
        <v>1598</v>
      </c>
      <c r="W6" s="121">
        <v>1543</v>
      </c>
      <c r="X6" s="121">
        <v>1485</v>
      </c>
      <c r="Y6" s="121">
        <v>1748</v>
      </c>
      <c r="Z6" s="121">
        <v>1982</v>
      </c>
      <c r="AB6" s="122" t="str">
        <f>TEXT(Z6,"###,###")</f>
        <v>1,982</v>
      </c>
      <c r="AD6" s="123">
        <f t="shared" si="1"/>
        <v>0.13386727688787192</v>
      </c>
      <c r="AF6" s="123">
        <f t="shared" si="0"/>
        <v>0.26322498406628436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2299</v>
      </c>
      <c r="U7" s="121">
        <v>2336</v>
      </c>
      <c r="V7" s="121">
        <v>2336</v>
      </c>
      <c r="W7" s="121">
        <v>2338</v>
      </c>
      <c r="X7" s="121">
        <v>2212</v>
      </c>
      <c r="Y7" s="121">
        <v>2482</v>
      </c>
      <c r="Z7" s="121">
        <v>2812</v>
      </c>
      <c r="AB7" s="122" t="str">
        <f>TEXT(Z7,"###,###")</f>
        <v>2,812</v>
      </c>
      <c r="AD7" s="123">
        <f t="shared" si="1"/>
        <v>0.1329572925060436</v>
      </c>
      <c r="AF7" s="123">
        <f t="shared" si="0"/>
        <v>0.22314049586776852</v>
      </c>
    </row>
    <row r="8" spans="1:32" ht="17.25" customHeight="1" x14ac:dyDescent="0.25">
      <c r="A8" s="44" t="s">
        <v>13</v>
      </c>
      <c r="B8" s="45"/>
      <c r="C8" s="46"/>
      <c r="D8" s="47" t="str">
        <f>AB4</f>
        <v>4,214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2,812</v>
      </c>
      <c r="P8" s="48"/>
      <c r="S8" s="120" t="s">
        <v>88</v>
      </c>
      <c r="T8" s="121">
        <v>25169.82</v>
      </c>
      <c r="U8" s="121">
        <v>27279</v>
      </c>
      <c r="V8" s="121">
        <v>26391.5</v>
      </c>
      <c r="W8" s="121">
        <v>29830.86</v>
      </c>
      <c r="X8" s="121">
        <v>31772</v>
      </c>
      <c r="Y8" s="121">
        <v>30150.3</v>
      </c>
      <c r="Z8" s="121">
        <v>28755.46</v>
      </c>
      <c r="AB8" s="122" t="str">
        <f>TEXT(Z8,"$###,###")</f>
        <v>$28,755</v>
      </c>
      <c r="AD8" s="123">
        <f t="shared" si="1"/>
        <v>-4.6262889589821721E-2</v>
      </c>
      <c r="AF8" s="123">
        <f t="shared" si="0"/>
        <v>0.14245791189607226</v>
      </c>
    </row>
    <row r="9" spans="1:32" x14ac:dyDescent="0.25">
      <c r="A9" s="52" t="s">
        <v>15</v>
      </c>
      <c r="B9" s="53"/>
      <c r="C9" s="54"/>
      <c r="D9" s="55">
        <f>AD104</f>
        <v>63.312766967252024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53.876244665718353</v>
      </c>
      <c r="P9" s="56" t="s">
        <v>89</v>
      </c>
      <c r="S9" s="120" t="s">
        <v>7</v>
      </c>
      <c r="T9" s="121">
        <v>81611966</v>
      </c>
      <c r="U9" s="121">
        <v>85064415</v>
      </c>
      <c r="V9" s="121">
        <v>86023053</v>
      </c>
      <c r="W9" s="121">
        <v>87633542</v>
      </c>
      <c r="X9" s="121">
        <v>86717346</v>
      </c>
      <c r="Y9" s="121">
        <v>104166730</v>
      </c>
      <c r="Z9" s="121">
        <v>129199998</v>
      </c>
      <c r="AB9" s="122" t="str">
        <f>TEXT(Z9/1000000,"$#,###.0")&amp;" mil"</f>
        <v>$129.2 mil</v>
      </c>
      <c r="AD9" s="123">
        <f t="shared" si="1"/>
        <v>0.24031922668591021</v>
      </c>
      <c r="AF9" s="123">
        <f t="shared" si="0"/>
        <v>0.58310115945497509</v>
      </c>
    </row>
    <row r="10" spans="1:32" x14ac:dyDescent="0.25">
      <c r="A10" s="52" t="s">
        <v>18</v>
      </c>
      <c r="B10" s="53"/>
      <c r="C10" s="54"/>
      <c r="D10" s="55">
        <f>AD105</f>
        <v>11.627906976744185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46.408250355618776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79.480796586059739</v>
      </c>
      <c r="P11" s="56" t="s">
        <v>89</v>
      </c>
      <c r="S11" s="120" t="s">
        <v>30</v>
      </c>
      <c r="T11" s="125">
        <v>2670</v>
      </c>
      <c r="U11" s="125">
        <v>2669</v>
      </c>
      <c r="V11" s="125">
        <v>2771</v>
      </c>
      <c r="W11" s="125">
        <v>2646</v>
      </c>
      <c r="X11" s="125">
        <v>2511</v>
      </c>
      <c r="Y11" s="125">
        <v>2880</v>
      </c>
      <c r="Z11" s="125">
        <v>3307</v>
      </c>
    </row>
    <row r="12" spans="1:32" ht="28.5" customHeight="1" x14ac:dyDescent="0.25">
      <c r="A12" s="52" t="s">
        <v>20</v>
      </c>
      <c r="B12" s="54"/>
      <c r="C12" s="54"/>
      <c r="D12" s="55">
        <f>AD108</f>
        <v>21.998101566207879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32.219061166429583</v>
      </c>
      <c r="P12" s="56" t="s">
        <v>89</v>
      </c>
      <c r="S12" s="120" t="s">
        <v>31</v>
      </c>
      <c r="T12" s="125">
        <v>709</v>
      </c>
      <c r="U12" s="125">
        <v>730</v>
      </c>
      <c r="V12" s="125">
        <v>688</v>
      </c>
      <c r="W12" s="125">
        <v>703</v>
      </c>
      <c r="X12" s="125">
        <v>651</v>
      </c>
      <c r="Y12" s="125">
        <v>741</v>
      </c>
      <c r="Z12" s="125">
        <v>899</v>
      </c>
    </row>
    <row r="13" spans="1:32" ht="15" customHeight="1" x14ac:dyDescent="0.25">
      <c r="A13" s="52" t="s">
        <v>21</v>
      </c>
      <c r="B13" s="54"/>
      <c r="C13" s="54"/>
      <c r="D13" s="55">
        <f>AD109</f>
        <v>17.157095396298054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44.4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16.46891314665401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19.221642145230184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701</v>
      </c>
      <c r="Z15" s="125">
        <v>886</v>
      </c>
      <c r="AB15" s="129">
        <f t="shared" ref="AB15:AB34" si="2">IF(Z15="np",0,Z15/$Z$34)</f>
        <v>0.21050130672368733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25</v>
      </c>
      <c r="Z16" s="125">
        <v>30</v>
      </c>
      <c r="AB16" s="129">
        <f t="shared" si="2"/>
        <v>7.1275837491090524E-3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101</v>
      </c>
      <c r="Z17" s="125">
        <v>167</v>
      </c>
      <c r="AB17" s="129">
        <f t="shared" si="2"/>
        <v>3.9676882870040391E-2</v>
      </c>
    </row>
    <row r="18" spans="1:28" x14ac:dyDescent="0.25">
      <c r="A18" s="82" t="str">
        <f>$S$1&amp;" ("&amp;$T$2&amp;" to "&amp;$Z$2&amp;")"</f>
        <v>The Coorong (2011-12 to 2017-18)</v>
      </c>
      <c r="B18" s="82"/>
      <c r="C18" s="82"/>
      <c r="D18" s="82"/>
      <c r="E18" s="82"/>
      <c r="F18" s="82"/>
      <c r="G18" s="82" t="str">
        <f>$S$1&amp;" ("&amp;$T$2&amp;" to "&amp;$Z$2&amp;")"</f>
        <v>The Coorong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12</v>
      </c>
      <c r="Z18" s="125">
        <v>8</v>
      </c>
      <c r="AB18" s="129">
        <f t="shared" si="2"/>
        <v>1.9006889997624139E-3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107</v>
      </c>
      <c r="Z19" s="125">
        <v>164</v>
      </c>
      <c r="AB19" s="129">
        <f t="shared" si="2"/>
        <v>3.8964124495129482E-2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75</v>
      </c>
      <c r="Z20" s="125">
        <v>73</v>
      </c>
      <c r="AB20" s="129">
        <f t="shared" si="2"/>
        <v>1.7343787122832025E-2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276</v>
      </c>
      <c r="Z21" s="125">
        <v>262</v>
      </c>
      <c r="AB21" s="129">
        <f t="shared" si="2"/>
        <v>6.2247564742219055E-2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198</v>
      </c>
      <c r="Z22" s="125">
        <v>168</v>
      </c>
      <c r="AB22" s="129">
        <f t="shared" si="2"/>
        <v>3.9914468995010693E-2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210</v>
      </c>
      <c r="Z23" s="125">
        <v>277</v>
      </c>
      <c r="AB23" s="129">
        <f t="shared" si="2"/>
        <v>6.5811356616773578E-2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11</v>
      </c>
      <c r="Z24" s="125">
        <v>16</v>
      </c>
      <c r="AB24" s="129">
        <f t="shared" si="2"/>
        <v>3.8013779995248278E-3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60</v>
      </c>
      <c r="Z25" s="125">
        <v>71</v>
      </c>
      <c r="AB25" s="129">
        <f t="shared" si="2"/>
        <v>1.6868614872891423E-2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96</v>
      </c>
      <c r="Z26" s="125">
        <v>117</v>
      </c>
      <c r="AB26" s="129">
        <f t="shared" si="2"/>
        <v>2.7797576621525304E-2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136</v>
      </c>
      <c r="Z27" s="125">
        <v>156</v>
      </c>
      <c r="AB27" s="129">
        <f t="shared" si="2"/>
        <v>3.7063435495367072E-2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134</v>
      </c>
      <c r="Z28" s="125">
        <v>164</v>
      </c>
      <c r="AB28" s="129">
        <f t="shared" si="2"/>
        <v>3.8964124495129482E-2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138</v>
      </c>
      <c r="Z29" s="125">
        <v>178</v>
      </c>
      <c r="AB29" s="129">
        <f t="shared" si="2"/>
        <v>4.2290330244713709E-2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197</v>
      </c>
      <c r="Z30" s="125">
        <v>216</v>
      </c>
      <c r="AB30" s="129">
        <f t="shared" si="2"/>
        <v>5.1318602993585177E-2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319</v>
      </c>
      <c r="Z31" s="125">
        <v>352</v>
      </c>
      <c r="AB31" s="129">
        <f t="shared" si="2"/>
        <v>8.3630315989546206E-2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18</v>
      </c>
      <c r="Z32" s="125">
        <v>32</v>
      </c>
      <c r="AB32" s="129">
        <f t="shared" si="2"/>
        <v>7.6027559990496556E-3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91</v>
      </c>
      <c r="Z33" s="125">
        <v>124</v>
      </c>
      <c r="AB33" s="129">
        <f t="shared" si="2"/>
        <v>2.9460679496317414E-2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3621</v>
      </c>
      <c r="Z34" s="132">
        <v>4209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3</v>
      </c>
      <c r="Y44" s="125">
        <v>0</v>
      </c>
      <c r="Z44" s="125">
        <v>12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41</v>
      </c>
      <c r="Y45" s="125">
        <v>55</v>
      </c>
      <c r="Z45" s="125">
        <v>55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109</v>
      </c>
      <c r="Y46" s="125">
        <v>131</v>
      </c>
      <c r="Z46" s="125">
        <v>161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141</v>
      </c>
      <c r="Y47" s="125">
        <v>175</v>
      </c>
      <c r="Z47" s="125">
        <v>162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166</v>
      </c>
      <c r="Y48" s="125">
        <v>182</v>
      </c>
      <c r="Z48" s="125">
        <v>191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The Coorong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154</v>
      </c>
      <c r="Y49" s="125">
        <v>169</v>
      </c>
      <c r="Z49" s="125">
        <v>179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146</v>
      </c>
      <c r="Y50" s="125">
        <v>136</v>
      </c>
      <c r="Z50" s="125">
        <v>163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152</v>
      </c>
      <c r="Y51" s="125">
        <v>182</v>
      </c>
      <c r="Z51" s="125">
        <v>149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147</v>
      </c>
      <c r="Y52" s="125">
        <v>152</v>
      </c>
      <c r="Z52" s="125">
        <v>202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183</v>
      </c>
      <c r="Y53" s="125">
        <v>172</v>
      </c>
      <c r="Z53" s="125">
        <v>199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172</v>
      </c>
      <c r="Y54" s="125">
        <v>216</v>
      </c>
      <c r="Z54" s="125">
        <v>248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112</v>
      </c>
      <c r="Y55" s="125">
        <v>141</v>
      </c>
      <c r="Z55" s="125">
        <v>165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77</v>
      </c>
      <c r="Y56" s="125">
        <v>85</v>
      </c>
      <c r="Z56" s="125">
        <v>117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47</v>
      </c>
      <c r="Y57" s="125">
        <v>48</v>
      </c>
      <c r="Z57" s="125">
        <v>55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16</v>
      </c>
      <c r="Y58" s="125">
        <v>20</v>
      </c>
      <c r="Z58" s="125">
        <v>28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7</v>
      </c>
      <c r="Y59" s="125">
        <v>9</v>
      </c>
      <c r="Z59" s="125">
        <v>4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3</v>
      </c>
      <c r="Z60" s="125">
        <v>6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1675</v>
      </c>
      <c r="Y61" s="125">
        <v>1873</v>
      </c>
      <c r="Z61" s="125">
        <v>2233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8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The Coorong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38</v>
      </c>
      <c r="Y64" s="125">
        <v>27</v>
      </c>
      <c r="Z64" s="125">
        <v>48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105</v>
      </c>
      <c r="Y65" s="125">
        <v>132</v>
      </c>
      <c r="Z65" s="125">
        <v>168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108</v>
      </c>
      <c r="Y66" s="125">
        <v>137</v>
      </c>
      <c r="Z66" s="125">
        <v>160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119</v>
      </c>
      <c r="Y67" s="125">
        <v>154</v>
      </c>
      <c r="Z67" s="125">
        <v>151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111</v>
      </c>
      <c r="Y68" s="125">
        <v>133</v>
      </c>
      <c r="Z68" s="125">
        <v>173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131</v>
      </c>
      <c r="Y69" s="125">
        <v>134</v>
      </c>
      <c r="Z69" s="125">
        <v>137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124</v>
      </c>
      <c r="Y70" s="125">
        <v>171</v>
      </c>
      <c r="Z70" s="125">
        <v>183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153</v>
      </c>
      <c r="Y71" s="125">
        <v>162</v>
      </c>
      <c r="Z71" s="125">
        <v>160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209</v>
      </c>
      <c r="Y72" s="125">
        <v>229</v>
      </c>
      <c r="Z72" s="125">
        <v>252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155</v>
      </c>
      <c r="Y73" s="125">
        <v>187</v>
      </c>
      <c r="Z73" s="125">
        <v>205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105</v>
      </c>
      <c r="Y74" s="125">
        <v>153</v>
      </c>
      <c r="Z74" s="125">
        <v>157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68</v>
      </c>
      <c r="Y75" s="125">
        <v>67</v>
      </c>
      <c r="Z75" s="125">
        <v>87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30</v>
      </c>
      <c r="Y76" s="125">
        <v>43</v>
      </c>
      <c r="Z76" s="125">
        <v>45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7</v>
      </c>
      <c r="Y77" s="125">
        <v>7</v>
      </c>
      <c r="Z77" s="125">
        <v>13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0</v>
      </c>
      <c r="Y78" s="125">
        <v>6</v>
      </c>
      <c r="Z78" s="125">
        <v>4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0</v>
      </c>
      <c r="Z79" s="125">
        <v>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1489</v>
      </c>
      <c r="Y80" s="125">
        <v>1748</v>
      </c>
      <c r="Z80" s="125">
        <v>1978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The Coorong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149</v>
      </c>
      <c r="Y83" s="125">
        <v>156</v>
      </c>
      <c r="Z83" s="125">
        <v>168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34</v>
      </c>
      <c r="Y84" s="125">
        <v>51</v>
      </c>
      <c r="Z84" s="125">
        <v>47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4,214</v>
      </c>
      <c r="D85" s="96">
        <f t="shared" ref="D85:D90" si="4">AD4</f>
        <v>0.16376691521679088</v>
      </c>
      <c r="E85" s="97">
        <f t="shared" ref="E85:E90" si="5">AD4</f>
        <v>0.16376691521679088</v>
      </c>
      <c r="F85" s="96">
        <f t="shared" ref="F85:F90" si="6">AF4</f>
        <v>0.24748371817643577</v>
      </c>
      <c r="G85" s="97">
        <f t="shared" ref="G85:G90" si="7">AF4</f>
        <v>0.24748371817643577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154</v>
      </c>
      <c r="Y85" s="125">
        <v>163</v>
      </c>
      <c r="Z85" s="125">
        <v>187</v>
      </c>
    </row>
    <row r="86" spans="1:32" ht="15" customHeight="1" x14ac:dyDescent="0.25">
      <c r="A86" s="98" t="s">
        <v>4</v>
      </c>
      <c r="B86" s="95"/>
      <c r="C86" s="109" t="str">
        <f t="shared" si="3"/>
        <v>2,228</v>
      </c>
      <c r="D86" s="96">
        <f t="shared" si="4"/>
        <v>0.18953550453817414</v>
      </c>
      <c r="E86" s="97">
        <f t="shared" si="5"/>
        <v>0.18953550453817414</v>
      </c>
      <c r="F86" s="96">
        <f t="shared" si="6"/>
        <v>0.23093922651933707</v>
      </c>
      <c r="G86" s="97">
        <f t="shared" si="7"/>
        <v>0.23093922651933707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26</v>
      </c>
      <c r="Y86" s="125">
        <v>34</v>
      </c>
      <c r="Z86" s="125">
        <v>37</v>
      </c>
    </row>
    <row r="87" spans="1:32" ht="15" customHeight="1" x14ac:dyDescent="0.25">
      <c r="A87" s="98" t="s">
        <v>5</v>
      </c>
      <c r="B87" s="95"/>
      <c r="C87" s="109" t="str">
        <f t="shared" si="3"/>
        <v>1,982</v>
      </c>
      <c r="D87" s="96">
        <f t="shared" si="4"/>
        <v>0.13386727688787192</v>
      </c>
      <c r="E87" s="97">
        <f t="shared" si="5"/>
        <v>0.13386727688787192</v>
      </c>
      <c r="F87" s="96">
        <f t="shared" si="6"/>
        <v>0.26322498406628436</v>
      </c>
      <c r="G87" s="97">
        <f t="shared" si="7"/>
        <v>0.26322498406628436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13</v>
      </c>
      <c r="Y87" s="125">
        <v>15</v>
      </c>
      <c r="Z87" s="125">
        <v>16</v>
      </c>
    </row>
    <row r="88" spans="1:32" ht="15" customHeight="1" x14ac:dyDescent="0.25">
      <c r="A88" s="95" t="s">
        <v>6</v>
      </c>
      <c r="B88" s="95"/>
      <c r="C88" s="109" t="str">
        <f t="shared" si="3"/>
        <v>2,812</v>
      </c>
      <c r="D88" s="96">
        <f t="shared" si="4"/>
        <v>0.1329572925060436</v>
      </c>
      <c r="E88" s="97">
        <f t="shared" si="5"/>
        <v>0.1329572925060436</v>
      </c>
      <c r="F88" s="96">
        <f t="shared" si="6"/>
        <v>0.22314049586776852</v>
      </c>
      <c r="G88" s="97">
        <f t="shared" si="7"/>
        <v>0.22314049586776852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34</v>
      </c>
      <c r="Y88" s="125">
        <v>38</v>
      </c>
      <c r="Z88" s="125">
        <v>49</v>
      </c>
    </row>
    <row r="89" spans="1:32" ht="15" customHeight="1" x14ac:dyDescent="0.25">
      <c r="A89" s="95" t="s">
        <v>104</v>
      </c>
      <c r="B89" s="95"/>
      <c r="C89" s="146" t="str">
        <f t="shared" si="3"/>
        <v>$28,755</v>
      </c>
      <c r="D89" s="96">
        <f t="shared" si="4"/>
        <v>-4.6262889589821721E-2</v>
      </c>
      <c r="E89" s="97">
        <f t="shared" si="5"/>
        <v>-4.6262889589821721E-2</v>
      </c>
      <c r="F89" s="96">
        <f t="shared" si="6"/>
        <v>0.14245791189607226</v>
      </c>
      <c r="G89" s="97">
        <f t="shared" si="7"/>
        <v>0.14245791189607226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153</v>
      </c>
      <c r="Y89" s="125">
        <v>161</v>
      </c>
      <c r="Z89" s="125">
        <v>170</v>
      </c>
    </row>
    <row r="90" spans="1:32" ht="15" customHeight="1" x14ac:dyDescent="0.25">
      <c r="A90" s="95" t="s">
        <v>7</v>
      </c>
      <c r="B90" s="95"/>
      <c r="C90" s="109" t="str">
        <f t="shared" si="3"/>
        <v>$129.2 mil</v>
      </c>
      <c r="D90" s="96">
        <f t="shared" si="4"/>
        <v>0.24031922668591021</v>
      </c>
      <c r="E90" s="97">
        <f t="shared" si="5"/>
        <v>0.24031922668591021</v>
      </c>
      <c r="F90" s="96">
        <f t="shared" si="6"/>
        <v>0.58310115945497509</v>
      </c>
      <c r="G90" s="97">
        <f t="shared" si="7"/>
        <v>0.58310115945497509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240</v>
      </c>
      <c r="Y90" s="125">
        <v>273</v>
      </c>
      <c r="Z90" s="125">
        <v>295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1203</v>
      </c>
      <c r="Y91" s="125">
        <v>1315</v>
      </c>
      <c r="Z91" s="125">
        <v>1516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62</v>
      </c>
      <c r="Y93" s="125">
        <v>70</v>
      </c>
      <c r="Z93" s="125">
        <v>83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132</v>
      </c>
      <c r="Y94" s="125">
        <v>152</v>
      </c>
      <c r="Z94" s="125">
        <v>158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31</v>
      </c>
      <c r="Y95" s="125">
        <v>37</v>
      </c>
      <c r="Z95" s="125">
        <v>38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152</v>
      </c>
      <c r="Y96" s="125">
        <v>173</v>
      </c>
      <c r="Z96" s="125">
        <v>184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126</v>
      </c>
      <c r="Y97" s="125">
        <v>144</v>
      </c>
      <c r="Z97" s="125">
        <v>164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111</v>
      </c>
      <c r="Y98" s="125">
        <v>129</v>
      </c>
      <c r="Z98" s="125">
        <v>137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23</v>
      </c>
      <c r="Y99" s="125">
        <v>21</v>
      </c>
      <c r="Z99" s="125">
        <v>22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120</v>
      </c>
      <c r="Y100" s="125">
        <v>136</v>
      </c>
      <c r="Z100" s="125">
        <v>162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1007</v>
      </c>
      <c r="Y101" s="125">
        <v>1167</v>
      </c>
      <c r="Z101" s="125">
        <v>1302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2086</v>
      </c>
      <c r="Y104" s="125">
        <v>2455</v>
      </c>
      <c r="Z104" s="125">
        <v>2668</v>
      </c>
      <c r="AB104" s="122" t="str">
        <f>TEXT(Z104,"###,###")</f>
        <v>2,668</v>
      </c>
      <c r="AD104" s="143">
        <f>Z104/($Z$4)*100</f>
        <v>63.312766967252024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382</v>
      </c>
      <c r="Y105" s="125">
        <v>444</v>
      </c>
      <c r="Z105" s="125">
        <v>490</v>
      </c>
      <c r="AB105" s="122" t="str">
        <f>TEXT(Z105,"###,###")</f>
        <v>490</v>
      </c>
      <c r="AD105" s="143">
        <f>Z105/($Z$4)*100</f>
        <v>11.627906976744185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2468</v>
      </c>
      <c r="Y106" s="132">
        <v>2899</v>
      </c>
      <c r="Z106" s="132">
        <v>3158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636</v>
      </c>
      <c r="Y108" s="125">
        <v>781</v>
      </c>
      <c r="Z108" s="125">
        <v>927</v>
      </c>
      <c r="AB108" s="122" t="str">
        <f>TEXT(Z108,"###,###")</f>
        <v>927</v>
      </c>
      <c r="AD108" s="143">
        <f>Z108/($Z$4)*100</f>
        <v>21.998101566207879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614</v>
      </c>
      <c r="Y109" s="125">
        <v>653</v>
      </c>
      <c r="Z109" s="125">
        <v>723</v>
      </c>
      <c r="AB109" s="122" t="str">
        <f>TEXT(Z109,"###,###")</f>
        <v>723</v>
      </c>
      <c r="AD109" s="143">
        <f>Z109/($Z$4)*100</f>
        <v>17.157095396298054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523</v>
      </c>
      <c r="Y110" s="125">
        <v>687</v>
      </c>
      <c r="Z110" s="125">
        <v>694</v>
      </c>
      <c r="AB110" s="122" t="str">
        <f>TEXT(Z110,"###,###")</f>
        <v>694</v>
      </c>
      <c r="AD110" s="143">
        <f>Z110/($Z$4)*100</f>
        <v>16.46891314665401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689</v>
      </c>
      <c r="Y111" s="125">
        <v>778</v>
      </c>
      <c r="Z111" s="125">
        <v>810</v>
      </c>
      <c r="AB111" s="122" t="str">
        <f>TEXT(Z111,"###,###")</f>
        <v>810</v>
      </c>
      <c r="AD111" s="143">
        <f>Z111/($Z$4)*100</f>
        <v>19.221642145230184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3159</v>
      </c>
      <c r="Y112" s="125">
        <v>3621</v>
      </c>
      <c r="Z112" s="125">
        <v>4209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41.3</v>
      </c>
      <c r="U118" s="144">
        <v>45.51</v>
      </c>
      <c r="V118" s="144">
        <v>41.79</v>
      </c>
      <c r="W118" s="144">
        <v>46.34</v>
      </c>
      <c r="X118" s="144">
        <v>40.71</v>
      </c>
      <c r="Y118" s="144">
        <v>44.05</v>
      </c>
      <c r="Z118" s="144">
        <v>44.41</v>
      </c>
      <c r="AB118" s="122" t="str">
        <f>TEXT(Z118,"##.0")</f>
        <v>44.4</v>
      </c>
    </row>
    <row r="120" spans="19:32" x14ac:dyDescent="0.25">
      <c r="S120" s="115" t="s">
        <v>106</v>
      </c>
      <c r="T120" s="125">
        <v>1591</v>
      </c>
      <c r="U120" s="125">
        <v>1606</v>
      </c>
      <c r="V120" s="125">
        <v>1648</v>
      </c>
      <c r="W120" s="125">
        <v>1634</v>
      </c>
      <c r="X120" s="125">
        <v>1557</v>
      </c>
      <c r="Y120" s="125">
        <v>1741</v>
      </c>
      <c r="Z120" s="125">
        <v>1911</v>
      </c>
      <c r="AB120" s="122" t="str">
        <f>TEXT(Z120,"###,###")</f>
        <v>1,911</v>
      </c>
    </row>
    <row r="121" spans="19:32" x14ac:dyDescent="0.25">
      <c r="S121" s="115" t="s">
        <v>107</v>
      </c>
      <c r="T121" s="125">
        <v>421</v>
      </c>
      <c r="U121" s="125">
        <v>438</v>
      </c>
      <c r="V121" s="125">
        <v>406</v>
      </c>
      <c r="W121" s="125">
        <v>428</v>
      </c>
      <c r="X121" s="125">
        <v>385</v>
      </c>
      <c r="Y121" s="125">
        <v>453</v>
      </c>
      <c r="Z121" s="125">
        <v>582</v>
      </c>
      <c r="AB121" s="122" t="str">
        <f>TEXT(Z121,"###,###")</f>
        <v>582</v>
      </c>
    </row>
    <row r="122" spans="19:32" x14ac:dyDescent="0.25">
      <c r="S122" s="115" t="s">
        <v>108</v>
      </c>
      <c r="T122" s="125">
        <v>284</v>
      </c>
      <c r="U122" s="125">
        <v>293</v>
      </c>
      <c r="V122" s="125">
        <v>282</v>
      </c>
      <c r="W122" s="125">
        <v>278</v>
      </c>
      <c r="X122" s="125">
        <v>261</v>
      </c>
      <c r="Y122" s="125">
        <v>288</v>
      </c>
      <c r="Z122" s="125">
        <v>324</v>
      </c>
      <c r="AB122" s="122" t="str">
        <f>TEXT(Z122,"###,###")</f>
        <v>324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1875</v>
      </c>
      <c r="U124" s="125">
        <v>1899</v>
      </c>
      <c r="V124" s="125">
        <v>1930</v>
      </c>
      <c r="W124" s="125">
        <v>1912</v>
      </c>
      <c r="X124" s="125">
        <v>1818</v>
      </c>
      <c r="Y124" s="125">
        <v>2029</v>
      </c>
      <c r="Z124" s="125">
        <v>2235</v>
      </c>
      <c r="AB124" s="122" t="str">
        <f>TEXT(Z124,"###,###")</f>
        <v>2,235</v>
      </c>
      <c r="AD124" s="139">
        <f>Z124/$Z$7*100</f>
        <v>79.480796586059739</v>
      </c>
    </row>
    <row r="125" spans="19:32" x14ac:dyDescent="0.25">
      <c r="S125" s="115" t="s">
        <v>110</v>
      </c>
      <c r="T125" s="125">
        <v>705</v>
      </c>
      <c r="U125" s="125">
        <v>731</v>
      </c>
      <c r="V125" s="125">
        <v>688</v>
      </c>
      <c r="W125" s="125">
        <v>706</v>
      </c>
      <c r="X125" s="125">
        <v>646</v>
      </c>
      <c r="Y125" s="125">
        <v>741</v>
      </c>
      <c r="Z125" s="125">
        <v>906</v>
      </c>
      <c r="AB125" s="122" t="str">
        <f>TEXT(Z125,"###,###")</f>
        <v>906</v>
      </c>
      <c r="AD125" s="139">
        <f>Z125/$Z$7*100</f>
        <v>32.219061166429583</v>
      </c>
    </row>
    <row r="127" spans="19:32" x14ac:dyDescent="0.25">
      <c r="S127" s="115" t="s">
        <v>111</v>
      </c>
      <c r="T127" s="125">
        <v>1266</v>
      </c>
      <c r="U127" s="125">
        <v>1306</v>
      </c>
      <c r="V127" s="125">
        <v>1283</v>
      </c>
      <c r="W127" s="125">
        <v>1289</v>
      </c>
      <c r="X127" s="125">
        <v>1206</v>
      </c>
      <c r="Y127" s="125">
        <v>1315</v>
      </c>
      <c r="Z127" s="125">
        <v>1515</v>
      </c>
      <c r="AB127" s="122" t="str">
        <f>TEXT(Z127,"###,###")</f>
        <v>1,515</v>
      </c>
      <c r="AD127" s="139">
        <f>Z127/$Z$7*100</f>
        <v>53.876244665718353</v>
      </c>
    </row>
    <row r="128" spans="19:32" x14ac:dyDescent="0.25">
      <c r="S128" s="115" t="s">
        <v>112</v>
      </c>
      <c r="T128" s="125">
        <v>1032</v>
      </c>
      <c r="U128" s="125">
        <v>1028</v>
      </c>
      <c r="V128" s="125">
        <v>1052</v>
      </c>
      <c r="W128" s="125">
        <v>1050</v>
      </c>
      <c r="X128" s="125">
        <v>1007</v>
      </c>
      <c r="Y128" s="125">
        <v>1167</v>
      </c>
      <c r="Z128" s="125">
        <v>1305</v>
      </c>
      <c r="AB128" s="122" t="str">
        <f>TEXT(Z128,"###,###")</f>
        <v>1,305</v>
      </c>
      <c r="AD128" s="139">
        <f>Z128/$Z$7*100</f>
        <v>46.408250355618776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25" id="{FE5FF0A3-BEE0-44E4-8A89-B1D0D608C8A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128" id="{70748943-18ED-4C25-BC4F-BEE372E9B30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131" id="{72B79E36-0D3A-4BF8-9B2E-93786F0A700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134" id="{ACAA57B9-7587-43B2-B8AB-90ECACA0B81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DE7A84-65A1-4C66-BAE1-A545B4DD58F3}">
  <sheetPr codeName="Sheet124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Tumby Bay</v>
      </c>
      <c r="T1" s="113"/>
      <c r="U1" s="113"/>
      <c r="V1" s="113"/>
      <c r="W1" s="113"/>
      <c r="X1" s="113"/>
      <c r="Y1" s="114" t="str">
        <f>Y3</f>
        <v>10.60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179</v>
      </c>
      <c r="Y3" s="118" t="s">
        <v>180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10.60 Tumby Bay,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1649</v>
      </c>
      <c r="U4" s="121">
        <v>1642</v>
      </c>
      <c r="V4" s="121">
        <v>1660</v>
      </c>
      <c r="W4" s="121">
        <v>1695</v>
      </c>
      <c r="X4" s="121">
        <v>1522</v>
      </c>
      <c r="Y4" s="121">
        <v>1746</v>
      </c>
      <c r="Z4" s="121">
        <v>1946</v>
      </c>
      <c r="AB4" s="122" t="str">
        <f>TEXT(Z4,"###,###")</f>
        <v>1,946</v>
      </c>
      <c r="AD4" s="123">
        <f>Z4/Y4-1</f>
        <v>0.11454753722794964</v>
      </c>
      <c r="AF4" s="123">
        <f t="shared" ref="AF4:AF9" si="0">Z4/T4-1</f>
        <v>0.18010915706488784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908</v>
      </c>
      <c r="U5" s="121">
        <v>877</v>
      </c>
      <c r="V5" s="121">
        <v>882</v>
      </c>
      <c r="W5" s="121">
        <v>900</v>
      </c>
      <c r="X5" s="121">
        <v>796</v>
      </c>
      <c r="Y5" s="121">
        <v>864</v>
      </c>
      <c r="Z5" s="121">
        <v>1038</v>
      </c>
      <c r="AB5" s="122" t="str">
        <f>TEXT(Z5,"###,###")</f>
        <v>1,038</v>
      </c>
      <c r="AD5" s="123">
        <f t="shared" ref="AD5:AD9" si="1">Z5/Y5-1</f>
        <v>0.20138888888888884</v>
      </c>
      <c r="AF5" s="123">
        <f t="shared" si="0"/>
        <v>0.14317180616740077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741</v>
      </c>
      <c r="U6" s="121">
        <v>764</v>
      </c>
      <c r="V6" s="121">
        <v>782</v>
      </c>
      <c r="W6" s="121">
        <v>798</v>
      </c>
      <c r="X6" s="121">
        <v>724</v>
      </c>
      <c r="Y6" s="121">
        <v>882</v>
      </c>
      <c r="Z6" s="121">
        <v>910</v>
      </c>
      <c r="AB6" s="122" t="str">
        <f>TEXT(Z6,"###,###")</f>
        <v>910</v>
      </c>
      <c r="AD6" s="123">
        <f t="shared" si="1"/>
        <v>3.1746031746031855E-2</v>
      </c>
      <c r="AF6" s="123">
        <f t="shared" si="0"/>
        <v>0.22807017543859653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1101</v>
      </c>
      <c r="U7" s="121">
        <v>1106</v>
      </c>
      <c r="V7" s="121">
        <v>1122</v>
      </c>
      <c r="W7" s="121">
        <v>1117</v>
      </c>
      <c r="X7" s="121">
        <v>1048</v>
      </c>
      <c r="Y7" s="121">
        <v>1176</v>
      </c>
      <c r="Z7" s="121">
        <v>1287</v>
      </c>
      <c r="AB7" s="122" t="str">
        <f>TEXT(Z7,"###,###")</f>
        <v>1,287</v>
      </c>
      <c r="AD7" s="123">
        <f t="shared" si="1"/>
        <v>9.4387755102040893E-2</v>
      </c>
      <c r="AF7" s="123">
        <f t="shared" si="0"/>
        <v>0.16893732970027253</v>
      </c>
    </row>
    <row r="8" spans="1:32" ht="17.25" customHeight="1" x14ac:dyDescent="0.25">
      <c r="A8" s="44" t="s">
        <v>13</v>
      </c>
      <c r="B8" s="45"/>
      <c r="C8" s="46"/>
      <c r="D8" s="47" t="str">
        <f>AB4</f>
        <v>1,946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1,287</v>
      </c>
      <c r="P8" s="48"/>
      <c r="S8" s="120" t="s">
        <v>88</v>
      </c>
      <c r="T8" s="121">
        <v>27358.03</v>
      </c>
      <c r="U8" s="121">
        <v>26094</v>
      </c>
      <c r="V8" s="121">
        <v>25145.5</v>
      </c>
      <c r="W8" s="121">
        <v>25560.43</v>
      </c>
      <c r="X8" s="121">
        <v>29765.58</v>
      </c>
      <c r="Y8" s="121">
        <v>27994.07</v>
      </c>
      <c r="Z8" s="121">
        <v>28416.5</v>
      </c>
      <c r="AB8" s="122" t="str">
        <f>TEXT(Z8,"$###,###")</f>
        <v>$28,417</v>
      </c>
      <c r="AD8" s="123">
        <f t="shared" si="1"/>
        <v>1.5089981556808185E-2</v>
      </c>
      <c r="AF8" s="123">
        <f t="shared" si="0"/>
        <v>3.8689554766918599E-2</v>
      </c>
    </row>
    <row r="9" spans="1:32" x14ac:dyDescent="0.25">
      <c r="A9" s="52" t="s">
        <v>15</v>
      </c>
      <c r="B9" s="53"/>
      <c r="C9" s="54"/>
      <c r="D9" s="55">
        <f>AD104</f>
        <v>54.984583761562178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51.903651903651905</v>
      </c>
      <c r="P9" s="56" t="s">
        <v>89</v>
      </c>
      <c r="S9" s="120" t="s">
        <v>7</v>
      </c>
      <c r="T9" s="121">
        <v>47163970</v>
      </c>
      <c r="U9" s="121">
        <v>44664830</v>
      </c>
      <c r="V9" s="121">
        <v>48253517</v>
      </c>
      <c r="W9" s="121">
        <v>48571124</v>
      </c>
      <c r="X9" s="121">
        <v>48990974</v>
      </c>
      <c r="Y9" s="121">
        <v>53692176</v>
      </c>
      <c r="Z9" s="121">
        <v>50823609</v>
      </c>
      <c r="AB9" s="122" t="str">
        <f>TEXT(Z9/1000000,"$#,###.0")&amp;" mil"</f>
        <v>$50.8 mil</v>
      </c>
      <c r="AD9" s="123">
        <f t="shared" si="1"/>
        <v>-5.3426163990820563E-2</v>
      </c>
      <c r="AF9" s="123">
        <f t="shared" si="0"/>
        <v>7.7593955725101083E-2</v>
      </c>
    </row>
    <row r="10" spans="1:32" x14ac:dyDescent="0.25">
      <c r="A10" s="52" t="s">
        <v>18</v>
      </c>
      <c r="B10" s="53"/>
      <c r="C10" s="54"/>
      <c r="D10" s="55">
        <f>AD105</f>
        <v>15.570400822199385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48.329448329448326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74.825174825174827</v>
      </c>
      <c r="P11" s="56" t="s">
        <v>89</v>
      </c>
      <c r="S11" s="120" t="s">
        <v>30</v>
      </c>
      <c r="T11" s="125">
        <v>1233</v>
      </c>
      <c r="U11" s="125">
        <v>1228</v>
      </c>
      <c r="V11" s="125">
        <v>1251</v>
      </c>
      <c r="W11" s="125">
        <v>1284</v>
      </c>
      <c r="X11" s="125">
        <v>1143</v>
      </c>
      <c r="Y11" s="125">
        <v>1310</v>
      </c>
      <c r="Z11" s="125">
        <v>1436</v>
      </c>
    </row>
    <row r="12" spans="1:32" ht="28.5" customHeight="1" x14ac:dyDescent="0.25">
      <c r="A12" s="52" t="s">
        <v>20</v>
      </c>
      <c r="B12" s="54"/>
      <c r="C12" s="54"/>
      <c r="D12" s="55">
        <f>AD108</f>
        <v>20.400822199383349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39.47163947163947</v>
      </c>
      <c r="P12" s="56" t="s">
        <v>89</v>
      </c>
      <c r="S12" s="120" t="s">
        <v>31</v>
      </c>
      <c r="T12" s="125">
        <v>412</v>
      </c>
      <c r="U12" s="125">
        <v>409</v>
      </c>
      <c r="V12" s="125">
        <v>415</v>
      </c>
      <c r="W12" s="125">
        <v>406</v>
      </c>
      <c r="X12" s="125">
        <v>383</v>
      </c>
      <c r="Y12" s="125">
        <v>436</v>
      </c>
      <c r="Z12" s="125">
        <v>509</v>
      </c>
    </row>
    <row r="13" spans="1:32" ht="15" customHeight="1" x14ac:dyDescent="0.25">
      <c r="A13" s="52" t="s">
        <v>21</v>
      </c>
      <c r="B13" s="54"/>
      <c r="C13" s="54"/>
      <c r="D13" s="55">
        <f>AD109</f>
        <v>14.902363823227132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45.8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11.408016443987668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24.254881808838643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209</v>
      </c>
      <c r="Z15" s="125">
        <v>354</v>
      </c>
      <c r="AB15" s="129">
        <f t="shared" ref="AB15:AB34" si="2">IF(Z15="np",0,Z15/$Z$34)</f>
        <v>0.18153846153846154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26</v>
      </c>
      <c r="Z16" s="125">
        <v>29</v>
      </c>
      <c r="AB16" s="129">
        <f t="shared" si="2"/>
        <v>1.4871794871794871E-2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64</v>
      </c>
      <c r="Z17" s="125">
        <v>86</v>
      </c>
      <c r="AB17" s="129">
        <f t="shared" si="2"/>
        <v>4.41025641025641E-2</v>
      </c>
    </row>
    <row r="18" spans="1:28" x14ac:dyDescent="0.25">
      <c r="A18" s="82" t="str">
        <f>$S$1&amp;" ("&amp;$T$2&amp;" to "&amp;$Z$2&amp;")"</f>
        <v>Tumby Bay (2011-12 to 2017-18)</v>
      </c>
      <c r="B18" s="82"/>
      <c r="C18" s="82"/>
      <c r="D18" s="82"/>
      <c r="E18" s="82"/>
      <c r="F18" s="82"/>
      <c r="G18" s="82" t="str">
        <f>$S$1&amp;" ("&amp;$T$2&amp;" to "&amp;$Z$2&amp;")"</f>
        <v>Tumby Bay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7</v>
      </c>
      <c r="Z18" s="125">
        <v>9</v>
      </c>
      <c r="AB18" s="129">
        <f t="shared" si="2"/>
        <v>4.6153846153846158E-3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91</v>
      </c>
      <c r="Z19" s="125">
        <v>106</v>
      </c>
      <c r="AB19" s="129">
        <f t="shared" si="2"/>
        <v>5.4358974358974362E-2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51</v>
      </c>
      <c r="Z20" s="125">
        <v>53</v>
      </c>
      <c r="AB20" s="129">
        <f t="shared" si="2"/>
        <v>2.7179487179487181E-2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120</v>
      </c>
      <c r="Z21" s="125">
        <v>140</v>
      </c>
      <c r="AB21" s="129">
        <f t="shared" si="2"/>
        <v>7.179487179487179E-2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140</v>
      </c>
      <c r="Z22" s="125">
        <v>80</v>
      </c>
      <c r="AB22" s="129">
        <f t="shared" si="2"/>
        <v>4.1025641025641026E-2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96</v>
      </c>
      <c r="Z23" s="125">
        <v>106</v>
      </c>
      <c r="AB23" s="129">
        <f t="shared" si="2"/>
        <v>5.4358974358974362E-2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0</v>
      </c>
      <c r="Z24" s="125">
        <v>0</v>
      </c>
      <c r="AB24" s="129">
        <f t="shared" si="2"/>
        <v>0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48</v>
      </c>
      <c r="Z25" s="125">
        <v>54</v>
      </c>
      <c r="AB25" s="129">
        <f t="shared" si="2"/>
        <v>2.7692307692307693E-2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21</v>
      </c>
      <c r="Z26" s="125">
        <v>17</v>
      </c>
      <c r="AB26" s="129">
        <f t="shared" si="2"/>
        <v>8.7179487179487175E-3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31</v>
      </c>
      <c r="Z27" s="125">
        <v>37</v>
      </c>
      <c r="AB27" s="129">
        <f t="shared" si="2"/>
        <v>1.8974358974358976E-2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43</v>
      </c>
      <c r="Z28" s="125">
        <v>55</v>
      </c>
      <c r="AB28" s="129">
        <f t="shared" si="2"/>
        <v>2.8205128205128206E-2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80</v>
      </c>
      <c r="Z29" s="125">
        <v>68</v>
      </c>
      <c r="AB29" s="129">
        <f t="shared" si="2"/>
        <v>3.487179487179487E-2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121</v>
      </c>
      <c r="Z30" s="125">
        <v>142</v>
      </c>
      <c r="AB30" s="129">
        <f t="shared" si="2"/>
        <v>7.2820512820512814E-2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139</v>
      </c>
      <c r="Z31" s="125">
        <v>173</v>
      </c>
      <c r="AB31" s="129">
        <f t="shared" si="2"/>
        <v>8.8717948717948719E-2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4</v>
      </c>
      <c r="Z32" s="125">
        <v>10</v>
      </c>
      <c r="AB32" s="129">
        <f t="shared" si="2"/>
        <v>5.1282051282051282E-3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40</v>
      </c>
      <c r="Z33" s="125">
        <v>59</v>
      </c>
      <c r="AB33" s="129">
        <f t="shared" si="2"/>
        <v>3.0256410256410255E-2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1746</v>
      </c>
      <c r="Z34" s="132">
        <v>1950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5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14</v>
      </c>
      <c r="Y45" s="125">
        <v>21</v>
      </c>
      <c r="Z45" s="125">
        <v>19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43</v>
      </c>
      <c r="Y46" s="125">
        <v>58</v>
      </c>
      <c r="Z46" s="125">
        <v>56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59</v>
      </c>
      <c r="Y47" s="125">
        <v>58</v>
      </c>
      <c r="Z47" s="125">
        <v>61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72</v>
      </c>
      <c r="Y48" s="125">
        <v>76</v>
      </c>
      <c r="Z48" s="125">
        <v>75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Tumby Bay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54</v>
      </c>
      <c r="Y49" s="125">
        <v>58</v>
      </c>
      <c r="Z49" s="125">
        <v>70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70</v>
      </c>
      <c r="Y50" s="125">
        <v>68</v>
      </c>
      <c r="Z50" s="125">
        <v>66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70</v>
      </c>
      <c r="Y51" s="125">
        <v>63</v>
      </c>
      <c r="Z51" s="125">
        <v>70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108</v>
      </c>
      <c r="Y52" s="125">
        <v>107</v>
      </c>
      <c r="Z52" s="125">
        <v>116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76</v>
      </c>
      <c r="Y53" s="125">
        <v>76</v>
      </c>
      <c r="Z53" s="125">
        <v>99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91</v>
      </c>
      <c r="Y54" s="125">
        <v>96</v>
      </c>
      <c r="Z54" s="125">
        <v>96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55</v>
      </c>
      <c r="Y55" s="125">
        <v>88</v>
      </c>
      <c r="Z55" s="125">
        <v>107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38</v>
      </c>
      <c r="Y56" s="125">
        <v>56</v>
      </c>
      <c r="Z56" s="125">
        <v>57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14</v>
      </c>
      <c r="Y57" s="125">
        <v>20</v>
      </c>
      <c r="Z57" s="125">
        <v>15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13</v>
      </c>
      <c r="Y58" s="125">
        <v>13</v>
      </c>
      <c r="Z58" s="125">
        <v>15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0</v>
      </c>
      <c r="Y59" s="125">
        <v>4</v>
      </c>
      <c r="Z59" s="125">
        <v>4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0</v>
      </c>
      <c r="Z60" s="125">
        <v>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794</v>
      </c>
      <c r="Y61" s="125">
        <v>864</v>
      </c>
      <c r="Z61" s="125">
        <v>1034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5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Tumby Bay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19</v>
      </c>
      <c r="Y64" s="125">
        <v>26</v>
      </c>
      <c r="Z64" s="125">
        <v>18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56</v>
      </c>
      <c r="Y65" s="125">
        <v>66</v>
      </c>
      <c r="Z65" s="125">
        <v>68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41</v>
      </c>
      <c r="Y66" s="125">
        <v>60</v>
      </c>
      <c r="Z66" s="125">
        <v>60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68</v>
      </c>
      <c r="Y67" s="125">
        <v>79</v>
      </c>
      <c r="Z67" s="125">
        <v>71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61</v>
      </c>
      <c r="Y68" s="125">
        <v>71</v>
      </c>
      <c r="Z68" s="125">
        <v>78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53</v>
      </c>
      <c r="Y69" s="125">
        <v>61</v>
      </c>
      <c r="Z69" s="125">
        <v>69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58</v>
      </c>
      <c r="Y70" s="125">
        <v>79</v>
      </c>
      <c r="Z70" s="125">
        <v>74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83</v>
      </c>
      <c r="Y71" s="125">
        <v>106</v>
      </c>
      <c r="Z71" s="125">
        <v>112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81</v>
      </c>
      <c r="Y72" s="125">
        <v>78</v>
      </c>
      <c r="Z72" s="125">
        <v>94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96</v>
      </c>
      <c r="Y73" s="125">
        <v>100</v>
      </c>
      <c r="Z73" s="125">
        <v>102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61</v>
      </c>
      <c r="Y74" s="125">
        <v>80</v>
      </c>
      <c r="Z74" s="125">
        <v>100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15</v>
      </c>
      <c r="Y75" s="125">
        <v>29</v>
      </c>
      <c r="Z75" s="125">
        <v>26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14</v>
      </c>
      <c r="Y76" s="125">
        <v>19</v>
      </c>
      <c r="Z76" s="125">
        <v>17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7</v>
      </c>
      <c r="Y77" s="125">
        <v>15</v>
      </c>
      <c r="Z77" s="125">
        <v>14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0</v>
      </c>
      <c r="Y78" s="125">
        <v>0</v>
      </c>
      <c r="Z78" s="125">
        <v>5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6</v>
      </c>
      <c r="Z79" s="125">
        <v>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724</v>
      </c>
      <c r="Y80" s="125">
        <v>882</v>
      </c>
      <c r="Z80" s="125">
        <v>912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Tumby Bay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39</v>
      </c>
      <c r="Y83" s="125">
        <v>37</v>
      </c>
      <c r="Z83" s="125">
        <v>41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33</v>
      </c>
      <c r="Y84" s="125">
        <v>30</v>
      </c>
      <c r="Z84" s="125">
        <v>28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1,946</v>
      </c>
      <c r="D85" s="96">
        <f t="shared" ref="D85:D90" si="4">AD4</f>
        <v>0.11454753722794964</v>
      </c>
      <c r="E85" s="97">
        <f t="shared" ref="E85:E90" si="5">AD4</f>
        <v>0.11454753722794964</v>
      </c>
      <c r="F85" s="96">
        <f t="shared" ref="F85:F90" si="6">AF4</f>
        <v>0.18010915706488784</v>
      </c>
      <c r="G85" s="97">
        <f t="shared" ref="G85:G90" si="7">AF4</f>
        <v>0.18010915706488784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77</v>
      </c>
      <c r="Y85" s="125">
        <v>87</v>
      </c>
      <c r="Z85" s="125">
        <v>102</v>
      </c>
    </row>
    <row r="86" spans="1:32" ht="15" customHeight="1" x14ac:dyDescent="0.25">
      <c r="A86" s="98" t="s">
        <v>4</v>
      </c>
      <c r="B86" s="95"/>
      <c r="C86" s="109" t="str">
        <f t="shared" si="3"/>
        <v>1,038</v>
      </c>
      <c r="D86" s="96">
        <f t="shared" si="4"/>
        <v>0.20138888888888884</v>
      </c>
      <c r="E86" s="97">
        <f t="shared" si="5"/>
        <v>0.20138888888888884</v>
      </c>
      <c r="F86" s="96">
        <f t="shared" si="6"/>
        <v>0.14317180616740077</v>
      </c>
      <c r="G86" s="97">
        <f t="shared" si="7"/>
        <v>0.14317180616740077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10</v>
      </c>
      <c r="Y86" s="125">
        <v>14</v>
      </c>
      <c r="Z86" s="125">
        <v>12</v>
      </c>
    </row>
    <row r="87" spans="1:32" ht="15" customHeight="1" x14ac:dyDescent="0.25">
      <c r="A87" s="98" t="s">
        <v>5</v>
      </c>
      <c r="B87" s="95"/>
      <c r="C87" s="109" t="str">
        <f t="shared" si="3"/>
        <v>910</v>
      </c>
      <c r="D87" s="96">
        <f t="shared" si="4"/>
        <v>3.1746031746031855E-2</v>
      </c>
      <c r="E87" s="97">
        <f t="shared" si="5"/>
        <v>3.1746031746031855E-2</v>
      </c>
      <c r="F87" s="96">
        <f t="shared" si="6"/>
        <v>0.22807017543859653</v>
      </c>
      <c r="G87" s="97">
        <f t="shared" si="7"/>
        <v>0.22807017543859653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11</v>
      </c>
      <c r="Y87" s="125">
        <v>12</v>
      </c>
      <c r="Z87" s="125">
        <v>13</v>
      </c>
    </row>
    <row r="88" spans="1:32" ht="15" customHeight="1" x14ac:dyDescent="0.25">
      <c r="A88" s="95" t="s">
        <v>6</v>
      </c>
      <c r="B88" s="95"/>
      <c r="C88" s="109" t="str">
        <f t="shared" si="3"/>
        <v>1,287</v>
      </c>
      <c r="D88" s="96">
        <f t="shared" si="4"/>
        <v>9.4387755102040893E-2</v>
      </c>
      <c r="E88" s="97">
        <f t="shared" si="5"/>
        <v>9.4387755102040893E-2</v>
      </c>
      <c r="F88" s="96">
        <f t="shared" si="6"/>
        <v>0.16893732970027253</v>
      </c>
      <c r="G88" s="97">
        <f t="shared" si="7"/>
        <v>0.16893732970027253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14</v>
      </c>
      <c r="Y88" s="125">
        <v>18</v>
      </c>
      <c r="Z88" s="125">
        <v>20</v>
      </c>
    </row>
    <row r="89" spans="1:32" ht="15" customHeight="1" x14ac:dyDescent="0.25">
      <c r="A89" s="95" t="s">
        <v>104</v>
      </c>
      <c r="B89" s="95"/>
      <c r="C89" s="146" t="str">
        <f t="shared" si="3"/>
        <v>$28,417</v>
      </c>
      <c r="D89" s="96">
        <f t="shared" si="4"/>
        <v>1.5089981556808185E-2</v>
      </c>
      <c r="E89" s="97">
        <f t="shared" si="5"/>
        <v>1.5089981556808185E-2</v>
      </c>
      <c r="F89" s="96">
        <f t="shared" si="6"/>
        <v>3.8689554766918599E-2</v>
      </c>
      <c r="G89" s="97">
        <f t="shared" si="7"/>
        <v>3.8689554766918599E-2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67</v>
      </c>
      <c r="Y89" s="125">
        <v>77</v>
      </c>
      <c r="Z89" s="125">
        <v>83</v>
      </c>
    </row>
    <row r="90" spans="1:32" ht="15" customHeight="1" x14ac:dyDescent="0.25">
      <c r="A90" s="95" t="s">
        <v>7</v>
      </c>
      <c r="B90" s="95"/>
      <c r="C90" s="109" t="str">
        <f t="shared" si="3"/>
        <v>$50.8 mil</v>
      </c>
      <c r="D90" s="96">
        <f t="shared" si="4"/>
        <v>-5.3426163990820563E-2</v>
      </c>
      <c r="E90" s="97">
        <f t="shared" si="5"/>
        <v>-5.3426163990820563E-2</v>
      </c>
      <c r="F90" s="96">
        <f t="shared" si="6"/>
        <v>7.7593955725101083E-2</v>
      </c>
      <c r="G90" s="97">
        <f t="shared" si="7"/>
        <v>7.7593955725101083E-2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97</v>
      </c>
      <c r="Y90" s="125">
        <v>96</v>
      </c>
      <c r="Z90" s="125">
        <v>99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536</v>
      </c>
      <c r="Y91" s="125">
        <v>594</v>
      </c>
      <c r="Z91" s="125">
        <v>670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25</v>
      </c>
      <c r="Y93" s="125">
        <v>28</v>
      </c>
      <c r="Z93" s="125">
        <v>25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89</v>
      </c>
      <c r="Y94" s="125">
        <v>100</v>
      </c>
      <c r="Z94" s="125">
        <v>107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17</v>
      </c>
      <c r="Y95" s="125">
        <v>13</v>
      </c>
      <c r="Z95" s="125">
        <v>18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78</v>
      </c>
      <c r="Y96" s="125">
        <v>92</v>
      </c>
      <c r="Z96" s="125">
        <v>104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70</v>
      </c>
      <c r="Y97" s="125">
        <v>80</v>
      </c>
      <c r="Z97" s="125">
        <v>86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52</v>
      </c>
      <c r="Y98" s="125">
        <v>54</v>
      </c>
      <c r="Z98" s="125">
        <v>61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7</v>
      </c>
      <c r="Y99" s="125">
        <v>8</v>
      </c>
      <c r="Z99" s="125">
        <v>15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35</v>
      </c>
      <c r="Y100" s="125">
        <v>43</v>
      </c>
      <c r="Z100" s="125">
        <v>45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512</v>
      </c>
      <c r="Y101" s="125">
        <v>582</v>
      </c>
      <c r="Z101" s="125">
        <v>623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867</v>
      </c>
      <c r="Y104" s="125">
        <v>1035</v>
      </c>
      <c r="Z104" s="125">
        <v>1070</v>
      </c>
      <c r="AB104" s="122" t="str">
        <f>TEXT(Z104,"###,###")</f>
        <v>1,070</v>
      </c>
      <c r="AD104" s="143">
        <f>Z104/($Z$4)*100</f>
        <v>54.984583761562178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233</v>
      </c>
      <c r="Y105" s="125">
        <v>293</v>
      </c>
      <c r="Z105" s="125">
        <v>303</v>
      </c>
      <c r="AB105" s="122" t="str">
        <f>TEXT(Z105,"###,###")</f>
        <v>303</v>
      </c>
      <c r="AD105" s="143">
        <f>Z105/($Z$4)*100</f>
        <v>15.570400822199385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1100</v>
      </c>
      <c r="Y106" s="132">
        <v>1328</v>
      </c>
      <c r="Z106" s="132">
        <v>1373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307</v>
      </c>
      <c r="Y108" s="125">
        <v>337</v>
      </c>
      <c r="Z108" s="125">
        <v>397</v>
      </c>
      <c r="AB108" s="122" t="str">
        <f>TEXT(Z108,"###,###")</f>
        <v>397</v>
      </c>
      <c r="AD108" s="143">
        <f>Z108/($Z$4)*100</f>
        <v>20.400822199383349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240</v>
      </c>
      <c r="Y109" s="125">
        <v>298</v>
      </c>
      <c r="Z109" s="125">
        <v>290</v>
      </c>
      <c r="AB109" s="122" t="str">
        <f>TEXT(Z109,"###,###")</f>
        <v>290</v>
      </c>
      <c r="AD109" s="143">
        <f>Z109/($Z$4)*100</f>
        <v>14.902363823227132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166</v>
      </c>
      <c r="Y110" s="125">
        <v>219</v>
      </c>
      <c r="Z110" s="125">
        <v>222</v>
      </c>
      <c r="AB110" s="122" t="str">
        <f>TEXT(Z110,"###,###")</f>
        <v>222</v>
      </c>
      <c r="AD110" s="143">
        <f>Z110/($Z$4)*100</f>
        <v>11.408016443987668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393</v>
      </c>
      <c r="Y111" s="125">
        <v>474</v>
      </c>
      <c r="Z111" s="125">
        <v>472</v>
      </c>
      <c r="AB111" s="122" t="str">
        <f>TEXT(Z111,"###,###")</f>
        <v>472</v>
      </c>
      <c r="AD111" s="143">
        <f>Z111/($Z$4)*100</f>
        <v>24.254881808838643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1521</v>
      </c>
      <c r="Y112" s="125">
        <v>1746</v>
      </c>
      <c r="Z112" s="125">
        <v>1951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44.78</v>
      </c>
      <c r="U118" s="144">
        <v>46.12</v>
      </c>
      <c r="V118" s="144">
        <v>43.09</v>
      </c>
      <c r="W118" s="144">
        <v>43.68</v>
      </c>
      <c r="X118" s="144">
        <v>47.84</v>
      </c>
      <c r="Y118" s="144">
        <v>45.18</v>
      </c>
      <c r="Z118" s="144">
        <v>45.83</v>
      </c>
      <c r="AB118" s="122" t="str">
        <f>TEXT(Z118,"##.0")</f>
        <v>45.8</v>
      </c>
    </row>
    <row r="120" spans="19:32" x14ac:dyDescent="0.25">
      <c r="S120" s="115" t="s">
        <v>106</v>
      </c>
      <c r="T120" s="125">
        <v>691</v>
      </c>
      <c r="U120" s="125">
        <v>693</v>
      </c>
      <c r="V120" s="125">
        <v>707</v>
      </c>
      <c r="W120" s="125">
        <v>710</v>
      </c>
      <c r="X120" s="125">
        <v>666</v>
      </c>
      <c r="Y120" s="125">
        <v>740</v>
      </c>
      <c r="Z120" s="125">
        <v>779</v>
      </c>
      <c r="AB120" s="122" t="str">
        <f>TEXT(Z120,"###,###")</f>
        <v>779</v>
      </c>
    </row>
    <row r="121" spans="19:32" x14ac:dyDescent="0.25">
      <c r="S121" s="115" t="s">
        <v>107</v>
      </c>
      <c r="T121" s="125">
        <v>238</v>
      </c>
      <c r="U121" s="125">
        <v>253</v>
      </c>
      <c r="V121" s="125">
        <v>267</v>
      </c>
      <c r="W121" s="125">
        <v>255</v>
      </c>
      <c r="X121" s="125">
        <v>239</v>
      </c>
      <c r="Y121" s="125">
        <v>265</v>
      </c>
      <c r="Z121" s="125">
        <v>324</v>
      </c>
      <c r="AB121" s="122" t="str">
        <f>TEXT(Z121,"###,###")</f>
        <v>324</v>
      </c>
    </row>
    <row r="122" spans="19:32" x14ac:dyDescent="0.25">
      <c r="S122" s="115" t="s">
        <v>108</v>
      </c>
      <c r="T122" s="125">
        <v>173</v>
      </c>
      <c r="U122" s="125">
        <v>155</v>
      </c>
      <c r="V122" s="125">
        <v>145</v>
      </c>
      <c r="W122" s="125">
        <v>158</v>
      </c>
      <c r="X122" s="125">
        <v>143</v>
      </c>
      <c r="Y122" s="125">
        <v>171</v>
      </c>
      <c r="Z122" s="125">
        <v>184</v>
      </c>
      <c r="AB122" s="122" t="str">
        <f>TEXT(Z122,"###,###")</f>
        <v>184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864</v>
      </c>
      <c r="U124" s="125">
        <v>848</v>
      </c>
      <c r="V124" s="125">
        <v>852</v>
      </c>
      <c r="W124" s="125">
        <v>868</v>
      </c>
      <c r="X124" s="125">
        <v>809</v>
      </c>
      <c r="Y124" s="125">
        <v>911</v>
      </c>
      <c r="Z124" s="125">
        <v>963</v>
      </c>
      <c r="AB124" s="122" t="str">
        <f>TEXT(Z124,"###,###")</f>
        <v>963</v>
      </c>
      <c r="AD124" s="139">
        <f>Z124/$Z$7*100</f>
        <v>74.825174825174827</v>
      </c>
    </row>
    <row r="125" spans="19:32" x14ac:dyDescent="0.25">
      <c r="S125" s="115" t="s">
        <v>110</v>
      </c>
      <c r="T125" s="125">
        <v>411</v>
      </c>
      <c r="U125" s="125">
        <v>408</v>
      </c>
      <c r="V125" s="125">
        <v>412</v>
      </c>
      <c r="W125" s="125">
        <v>413</v>
      </c>
      <c r="X125" s="125">
        <v>382</v>
      </c>
      <c r="Y125" s="125">
        <v>436</v>
      </c>
      <c r="Z125" s="125">
        <v>508</v>
      </c>
      <c r="AB125" s="122" t="str">
        <f>TEXT(Z125,"###,###")</f>
        <v>508</v>
      </c>
      <c r="AD125" s="139">
        <f>Z125/$Z$7*100</f>
        <v>39.47163947163947</v>
      </c>
    </row>
    <row r="127" spans="19:32" x14ac:dyDescent="0.25">
      <c r="S127" s="115" t="s">
        <v>111</v>
      </c>
      <c r="T127" s="125">
        <v>596</v>
      </c>
      <c r="U127" s="125">
        <v>584</v>
      </c>
      <c r="V127" s="125">
        <v>588</v>
      </c>
      <c r="W127" s="125">
        <v>579</v>
      </c>
      <c r="X127" s="125">
        <v>540</v>
      </c>
      <c r="Y127" s="125">
        <v>594</v>
      </c>
      <c r="Z127" s="125">
        <v>668</v>
      </c>
      <c r="AB127" s="122" t="str">
        <f>TEXT(Z127,"###,###")</f>
        <v>668</v>
      </c>
      <c r="AD127" s="139">
        <f>Z127/$Z$7*100</f>
        <v>51.903651903651905</v>
      </c>
    </row>
    <row r="128" spans="19:32" x14ac:dyDescent="0.25">
      <c r="S128" s="115" t="s">
        <v>112</v>
      </c>
      <c r="T128" s="125">
        <v>505</v>
      </c>
      <c r="U128" s="125">
        <v>520</v>
      </c>
      <c r="V128" s="125">
        <v>533</v>
      </c>
      <c r="W128" s="125">
        <v>536</v>
      </c>
      <c r="X128" s="125">
        <v>509</v>
      </c>
      <c r="Y128" s="125">
        <v>582</v>
      </c>
      <c r="Z128" s="125">
        <v>622</v>
      </c>
      <c r="AB128" s="122" t="str">
        <f>TEXT(Z128,"###,###")</f>
        <v>622</v>
      </c>
      <c r="AD128" s="139">
        <f>Z128/$Z$7*100</f>
        <v>48.329448329448326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15" id="{E671EAB6-64BD-4ADB-B551-9DFFEDE67B8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118" id="{7CD29BEA-94A1-477D-9FAC-EB77DE3E6A1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121" id="{9ECB5122-3B75-44AA-A942-113271F9B88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124" id="{00A38E5C-39AF-4EC4-927B-79700D47BCE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0EDD1-9964-4D95-825E-8B7C01A950C9}">
  <sheetPr codeName="Sheet125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Unley</v>
      </c>
      <c r="T1" s="113"/>
      <c r="U1" s="113"/>
      <c r="V1" s="113"/>
      <c r="W1" s="113"/>
      <c r="X1" s="113"/>
      <c r="Y1" s="114" t="str">
        <f>Y3</f>
        <v>10.61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181</v>
      </c>
      <c r="Y3" s="118" t="s">
        <v>258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10.61 Unley,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31480</v>
      </c>
      <c r="U4" s="121">
        <v>31222</v>
      </c>
      <c r="V4" s="121">
        <v>30891</v>
      </c>
      <c r="W4" s="121">
        <v>30462</v>
      </c>
      <c r="X4" s="121">
        <v>30426</v>
      </c>
      <c r="Y4" s="121">
        <v>30894</v>
      </c>
      <c r="Z4" s="121">
        <v>31244</v>
      </c>
      <c r="AB4" s="122" t="str">
        <f>TEXT(Z4,"###,###")</f>
        <v>31,244</v>
      </c>
      <c r="AD4" s="123">
        <f>Z4/Y4-1</f>
        <v>1.1329060659027723E-2</v>
      </c>
      <c r="AF4" s="123">
        <f t="shared" ref="AF4:AF9" si="0">Z4/T4-1</f>
        <v>-7.4968233799237449E-3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15200</v>
      </c>
      <c r="U5" s="121">
        <v>14944</v>
      </c>
      <c r="V5" s="121">
        <v>14881</v>
      </c>
      <c r="W5" s="121">
        <v>14699</v>
      </c>
      <c r="X5" s="121">
        <v>14515</v>
      </c>
      <c r="Y5" s="121">
        <v>14804</v>
      </c>
      <c r="Z5" s="121">
        <v>14991</v>
      </c>
      <c r="AB5" s="122" t="str">
        <f>TEXT(Z5,"###,###")</f>
        <v>14,991</v>
      </c>
      <c r="AD5" s="123">
        <f t="shared" ref="AD5:AD9" si="1">Z5/Y5-1</f>
        <v>1.2631721156444176E-2</v>
      </c>
      <c r="AF5" s="123">
        <f t="shared" si="0"/>
        <v>-1.375000000000004E-2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16280</v>
      </c>
      <c r="U6" s="121">
        <v>16278</v>
      </c>
      <c r="V6" s="121">
        <v>16010</v>
      </c>
      <c r="W6" s="121">
        <v>15763</v>
      </c>
      <c r="X6" s="121">
        <v>15911</v>
      </c>
      <c r="Y6" s="121">
        <v>16090</v>
      </c>
      <c r="Z6" s="121">
        <v>16252</v>
      </c>
      <c r="AB6" s="122" t="str">
        <f>TEXT(Z6,"###,###")</f>
        <v>16,252</v>
      </c>
      <c r="AD6" s="123">
        <f t="shared" si="1"/>
        <v>1.0068365444375393E-2</v>
      </c>
      <c r="AF6" s="123">
        <f t="shared" si="0"/>
        <v>-1.719901719901773E-3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22137</v>
      </c>
      <c r="U7" s="121">
        <v>21896</v>
      </c>
      <c r="V7" s="121">
        <v>21825</v>
      </c>
      <c r="W7" s="121">
        <v>21639</v>
      </c>
      <c r="X7" s="121">
        <v>21613</v>
      </c>
      <c r="Y7" s="121">
        <v>21670</v>
      </c>
      <c r="Z7" s="121">
        <v>21833</v>
      </c>
      <c r="AB7" s="122" t="str">
        <f>TEXT(Z7,"###,###")</f>
        <v>21,833</v>
      </c>
      <c r="AD7" s="123">
        <f t="shared" si="1"/>
        <v>7.5219197046607622E-3</v>
      </c>
      <c r="AF7" s="123">
        <f t="shared" si="0"/>
        <v>-1.3732664769390612E-2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31,244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21,833</v>
      </c>
      <c r="P8" s="48"/>
      <c r="S8" s="120" t="s">
        <v>88</v>
      </c>
      <c r="T8" s="121">
        <v>38925</v>
      </c>
      <c r="U8" s="121">
        <v>40325.5</v>
      </c>
      <c r="V8" s="121">
        <v>40959</v>
      </c>
      <c r="W8" s="121">
        <v>42293</v>
      </c>
      <c r="X8" s="121">
        <v>43822</v>
      </c>
      <c r="Y8" s="121">
        <v>44507</v>
      </c>
      <c r="Z8" s="121">
        <v>46051.71</v>
      </c>
      <c r="AB8" s="122" t="str">
        <f>TEXT(Z8,"$###,###")</f>
        <v>$46,052</v>
      </c>
      <c r="AD8" s="123">
        <f t="shared" si="1"/>
        <v>3.4707124721953919E-2</v>
      </c>
      <c r="AF8" s="123">
        <f t="shared" si="0"/>
        <v>0.18308824662813095</v>
      </c>
    </row>
    <row r="9" spans="1:32" x14ac:dyDescent="0.25">
      <c r="A9" s="52" t="s">
        <v>15</v>
      </c>
      <c r="B9" s="53"/>
      <c r="C9" s="54"/>
      <c r="D9" s="55">
        <f>AD104</f>
        <v>68.685187556010746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48.870975129391283</v>
      </c>
      <c r="P9" s="56" t="s">
        <v>89</v>
      </c>
      <c r="S9" s="120" t="s">
        <v>7</v>
      </c>
      <c r="T9" s="121">
        <v>1436701244</v>
      </c>
      <c r="U9" s="121">
        <v>1457169459</v>
      </c>
      <c r="V9" s="121">
        <v>1489007050</v>
      </c>
      <c r="W9" s="121">
        <v>1507678545</v>
      </c>
      <c r="X9" s="121">
        <v>1543746389</v>
      </c>
      <c r="Y9" s="121">
        <v>1585580503</v>
      </c>
      <c r="Z9" s="121">
        <v>1638916008</v>
      </c>
      <c r="AB9" s="122" t="str">
        <f>TEXT(Z9/1000000,"$#,###.0")&amp;" mil"</f>
        <v>$1,638.9 mil</v>
      </c>
      <c r="AD9" s="123">
        <f t="shared" si="1"/>
        <v>3.3637841092953868E-2</v>
      </c>
      <c r="AF9" s="123">
        <f t="shared" si="0"/>
        <v>0.14074934844282772</v>
      </c>
    </row>
    <row r="10" spans="1:32" x14ac:dyDescent="0.25">
      <c r="A10" s="52" t="s">
        <v>18</v>
      </c>
      <c r="B10" s="53"/>
      <c r="C10" s="54"/>
      <c r="D10" s="55">
        <f>AD105</f>
        <v>23.092433747279479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51.124444648009892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91.668575092749506</v>
      </c>
      <c r="P11" s="56" t="s">
        <v>89</v>
      </c>
      <c r="S11" s="120" t="s">
        <v>30</v>
      </c>
      <c r="T11" s="125">
        <v>27676</v>
      </c>
      <c r="U11" s="125">
        <v>27551</v>
      </c>
      <c r="V11" s="125">
        <v>27286</v>
      </c>
      <c r="W11" s="125">
        <v>26953</v>
      </c>
      <c r="X11" s="125">
        <v>26708</v>
      </c>
      <c r="Y11" s="125">
        <v>27146</v>
      </c>
      <c r="Z11" s="125">
        <v>27434</v>
      </c>
    </row>
    <row r="12" spans="1:32" ht="28.5" customHeight="1" x14ac:dyDescent="0.25">
      <c r="A12" s="52" t="s">
        <v>20</v>
      </c>
      <c r="B12" s="54"/>
      <c r="C12" s="54"/>
      <c r="D12" s="55">
        <f>AD108</f>
        <v>16.739213929074381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17.427746988503642</v>
      </c>
      <c r="P12" s="56" t="s">
        <v>89</v>
      </c>
      <c r="S12" s="120" t="s">
        <v>31</v>
      </c>
      <c r="T12" s="125">
        <v>3803</v>
      </c>
      <c r="U12" s="125">
        <v>3672</v>
      </c>
      <c r="V12" s="125">
        <v>3608</v>
      </c>
      <c r="W12" s="125">
        <v>3507</v>
      </c>
      <c r="X12" s="125">
        <v>3719</v>
      </c>
      <c r="Y12" s="125">
        <v>3748</v>
      </c>
      <c r="Z12" s="125">
        <v>3809</v>
      </c>
    </row>
    <row r="13" spans="1:32" ht="15" customHeight="1" x14ac:dyDescent="0.25">
      <c r="A13" s="52" t="s">
        <v>21</v>
      </c>
      <c r="B13" s="54"/>
      <c r="C13" s="54"/>
      <c r="D13" s="55">
        <f>AD109</f>
        <v>13.407374215849444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42.5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20.352707719882218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41.262322365894249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264</v>
      </c>
      <c r="Z15" s="125">
        <v>240</v>
      </c>
      <c r="AB15" s="129">
        <f t="shared" ref="AB15:AB34" si="2">IF(Z15="np",0,Z15/$Z$34)</f>
        <v>7.6814748431698887E-3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286</v>
      </c>
      <c r="Z16" s="125">
        <v>271</v>
      </c>
      <c r="AB16" s="129">
        <f t="shared" si="2"/>
        <v>8.6736653437459992E-3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1203</v>
      </c>
      <c r="Z17" s="125">
        <v>1278</v>
      </c>
      <c r="AB17" s="129">
        <f t="shared" si="2"/>
        <v>4.0903853539879659E-2</v>
      </c>
    </row>
    <row r="18" spans="1:28" x14ac:dyDescent="0.25">
      <c r="A18" s="82" t="str">
        <f>$S$1&amp;" ("&amp;$T$2&amp;" to "&amp;$Z$2&amp;")"</f>
        <v>Unley (2011-12 to 2017-18)</v>
      </c>
      <c r="B18" s="82"/>
      <c r="C18" s="82"/>
      <c r="D18" s="82"/>
      <c r="E18" s="82"/>
      <c r="F18" s="82"/>
      <c r="G18" s="82" t="str">
        <f>$S$1&amp;" ("&amp;$T$2&amp;" to "&amp;$Z$2&amp;")"</f>
        <v>Unley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204</v>
      </c>
      <c r="Z18" s="125">
        <v>229</v>
      </c>
      <c r="AB18" s="129">
        <f t="shared" si="2"/>
        <v>7.3294072461912683E-3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1014</v>
      </c>
      <c r="Z19" s="125">
        <v>1182</v>
      </c>
      <c r="AB19" s="129">
        <f t="shared" si="2"/>
        <v>3.7831263602611701E-2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919</v>
      </c>
      <c r="Z20" s="125">
        <v>832</v>
      </c>
      <c r="AB20" s="129">
        <f t="shared" si="2"/>
        <v>2.6629112789655615E-2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2335</v>
      </c>
      <c r="Z21" s="125">
        <v>2219</v>
      </c>
      <c r="AB21" s="129">
        <f t="shared" si="2"/>
        <v>7.1021636154141601E-2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2515</v>
      </c>
      <c r="Z22" s="125">
        <v>2407</v>
      </c>
      <c r="AB22" s="129">
        <f t="shared" si="2"/>
        <v>7.7038791447958013E-2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493</v>
      </c>
      <c r="Z23" s="125">
        <v>594</v>
      </c>
      <c r="AB23" s="129">
        <f t="shared" si="2"/>
        <v>1.9011650236845475E-2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508</v>
      </c>
      <c r="Z24" s="125">
        <v>545</v>
      </c>
      <c r="AB24" s="129">
        <f t="shared" si="2"/>
        <v>1.7443349123031623E-2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1239</v>
      </c>
      <c r="Z25" s="125">
        <v>1164</v>
      </c>
      <c r="AB25" s="129">
        <f t="shared" si="2"/>
        <v>3.7255152989373957E-2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546</v>
      </c>
      <c r="Z26" s="125">
        <v>587</v>
      </c>
      <c r="AB26" s="129">
        <f t="shared" si="2"/>
        <v>1.8787607220586353E-2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2982</v>
      </c>
      <c r="Z27" s="125">
        <v>3314</v>
      </c>
      <c r="AB27" s="129">
        <f t="shared" si="2"/>
        <v>0.10606836512610421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2043</v>
      </c>
      <c r="Z28" s="125">
        <v>2276</v>
      </c>
      <c r="AB28" s="129">
        <f t="shared" si="2"/>
        <v>7.2845986429394438E-2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2091</v>
      </c>
      <c r="Z29" s="125">
        <v>2113</v>
      </c>
      <c r="AB29" s="129">
        <f t="shared" si="2"/>
        <v>6.7628984765074895E-2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3601</v>
      </c>
      <c r="Z30" s="125">
        <v>3790</v>
      </c>
      <c r="AB30" s="129">
        <f t="shared" si="2"/>
        <v>0.12130329023172449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4626</v>
      </c>
      <c r="Z31" s="125">
        <v>4939</v>
      </c>
      <c r="AB31" s="129">
        <f t="shared" si="2"/>
        <v>0.15807835104340034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612</v>
      </c>
      <c r="Z32" s="125">
        <v>732</v>
      </c>
      <c r="AB32" s="129">
        <f t="shared" si="2"/>
        <v>2.3428498271668159E-2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879</v>
      </c>
      <c r="Z33" s="125">
        <v>902</v>
      </c>
      <c r="AB33" s="129">
        <f t="shared" si="2"/>
        <v>2.8869542952246832E-2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30894</v>
      </c>
      <c r="Z34" s="132">
        <v>31244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6</v>
      </c>
      <c r="Y44" s="125">
        <v>13</v>
      </c>
      <c r="Z44" s="125">
        <v>9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162</v>
      </c>
      <c r="Y45" s="125">
        <v>137</v>
      </c>
      <c r="Z45" s="125">
        <v>150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691</v>
      </c>
      <c r="Y46" s="125">
        <v>752</v>
      </c>
      <c r="Z46" s="125">
        <v>756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1229</v>
      </c>
      <c r="Y47" s="125">
        <v>1299</v>
      </c>
      <c r="Z47" s="125">
        <v>1352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1800</v>
      </c>
      <c r="Y48" s="125">
        <v>1840</v>
      </c>
      <c r="Z48" s="125">
        <v>1803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Unley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1630</v>
      </c>
      <c r="Y49" s="125">
        <v>1674</v>
      </c>
      <c r="Z49" s="125">
        <v>1635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1479</v>
      </c>
      <c r="Y50" s="125">
        <v>1514</v>
      </c>
      <c r="Z50" s="125">
        <v>1588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1444</v>
      </c>
      <c r="Y51" s="125">
        <v>1473</v>
      </c>
      <c r="Z51" s="125">
        <v>1554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1457</v>
      </c>
      <c r="Y52" s="125">
        <v>1440</v>
      </c>
      <c r="Z52" s="125">
        <v>1445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1354</v>
      </c>
      <c r="Y53" s="125">
        <v>1354</v>
      </c>
      <c r="Z53" s="125">
        <v>1374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1135</v>
      </c>
      <c r="Y54" s="125">
        <v>1147</v>
      </c>
      <c r="Z54" s="125">
        <v>1144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1027</v>
      </c>
      <c r="Y55" s="125">
        <v>973</v>
      </c>
      <c r="Z55" s="125">
        <v>970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630</v>
      </c>
      <c r="Y56" s="125">
        <v>653</v>
      </c>
      <c r="Z56" s="125">
        <v>667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269</v>
      </c>
      <c r="Y57" s="125">
        <v>304</v>
      </c>
      <c r="Z57" s="125">
        <v>331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104</v>
      </c>
      <c r="Y58" s="125">
        <v>119</v>
      </c>
      <c r="Z58" s="125">
        <v>117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53</v>
      </c>
      <c r="Y59" s="125">
        <v>59</v>
      </c>
      <c r="Z59" s="125">
        <v>63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39</v>
      </c>
      <c r="Y60" s="125">
        <v>53</v>
      </c>
      <c r="Z60" s="125">
        <v>38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14515</v>
      </c>
      <c r="Y61" s="125">
        <v>14804</v>
      </c>
      <c r="Z61" s="125">
        <v>14991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10</v>
      </c>
      <c r="Y63" s="125">
        <v>16</v>
      </c>
      <c r="Z63" s="125">
        <v>12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Unley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229</v>
      </c>
      <c r="Y64" s="125">
        <v>248</v>
      </c>
      <c r="Z64" s="125">
        <v>252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902</v>
      </c>
      <c r="Y65" s="125">
        <v>997</v>
      </c>
      <c r="Z65" s="125">
        <v>898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1702</v>
      </c>
      <c r="Y66" s="125">
        <v>1655</v>
      </c>
      <c r="Z66" s="125">
        <v>1671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2044</v>
      </c>
      <c r="Y67" s="125">
        <v>2029</v>
      </c>
      <c r="Z67" s="125">
        <v>2103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1700</v>
      </c>
      <c r="Y68" s="125">
        <v>1738</v>
      </c>
      <c r="Z68" s="125">
        <v>1802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1489</v>
      </c>
      <c r="Y69" s="125">
        <v>1550</v>
      </c>
      <c r="Z69" s="125">
        <v>1525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1522</v>
      </c>
      <c r="Y70" s="125">
        <v>1516</v>
      </c>
      <c r="Z70" s="125">
        <v>1582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1483</v>
      </c>
      <c r="Y71" s="125">
        <v>1521</v>
      </c>
      <c r="Z71" s="125">
        <v>1521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1503</v>
      </c>
      <c r="Y72" s="125">
        <v>1506</v>
      </c>
      <c r="Z72" s="125">
        <v>1470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1407</v>
      </c>
      <c r="Y73" s="125">
        <v>1373</v>
      </c>
      <c r="Z73" s="125">
        <v>1373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1046</v>
      </c>
      <c r="Y74" s="125">
        <v>1025</v>
      </c>
      <c r="Z74" s="125">
        <v>1041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513</v>
      </c>
      <c r="Y75" s="125">
        <v>551</v>
      </c>
      <c r="Z75" s="125">
        <v>551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158</v>
      </c>
      <c r="Y76" s="125">
        <v>189</v>
      </c>
      <c r="Z76" s="125">
        <v>245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83</v>
      </c>
      <c r="Y77" s="125">
        <v>80</v>
      </c>
      <c r="Z77" s="125">
        <v>89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41</v>
      </c>
      <c r="Y78" s="125">
        <v>34</v>
      </c>
      <c r="Z78" s="125">
        <v>42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67</v>
      </c>
      <c r="Y79" s="125">
        <v>62</v>
      </c>
      <c r="Z79" s="125">
        <v>55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15911</v>
      </c>
      <c r="Y80" s="125">
        <v>16090</v>
      </c>
      <c r="Z80" s="125">
        <v>16252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Unley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1609</v>
      </c>
      <c r="Y83" s="125">
        <v>1646</v>
      </c>
      <c r="Z83" s="125">
        <v>1706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2997</v>
      </c>
      <c r="Y84" s="125">
        <v>2997</v>
      </c>
      <c r="Z84" s="125">
        <v>3038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31,244</v>
      </c>
      <c r="D85" s="96">
        <f t="shared" ref="D85:D90" si="4">AD4</f>
        <v>1.1329060659027723E-2</v>
      </c>
      <c r="E85" s="97">
        <f t="shared" ref="E85:E90" si="5">AD4</f>
        <v>1.1329060659027723E-2</v>
      </c>
      <c r="F85" s="96">
        <f t="shared" ref="F85:F90" si="6">AF4</f>
        <v>-7.4968233799237449E-3</v>
      </c>
      <c r="G85" s="97">
        <f t="shared" ref="G85:G90" si="7">AF4</f>
        <v>-7.4968233799237449E-3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876</v>
      </c>
      <c r="Y85" s="125">
        <v>885</v>
      </c>
      <c r="Z85" s="125">
        <v>893</v>
      </c>
    </row>
    <row r="86" spans="1:32" ht="15" customHeight="1" x14ac:dyDescent="0.25">
      <c r="A86" s="98" t="s">
        <v>4</v>
      </c>
      <c r="B86" s="95"/>
      <c r="C86" s="109" t="str">
        <f t="shared" si="3"/>
        <v>14,991</v>
      </c>
      <c r="D86" s="96">
        <f t="shared" si="4"/>
        <v>1.2631721156444176E-2</v>
      </c>
      <c r="E86" s="97">
        <f t="shared" si="5"/>
        <v>1.2631721156444176E-2</v>
      </c>
      <c r="F86" s="96">
        <f t="shared" si="6"/>
        <v>-1.375000000000004E-2</v>
      </c>
      <c r="G86" s="97">
        <f t="shared" si="7"/>
        <v>-1.375000000000004E-2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619</v>
      </c>
      <c r="Y86" s="125">
        <v>678</v>
      </c>
      <c r="Z86" s="125">
        <v>670</v>
      </c>
    </row>
    <row r="87" spans="1:32" ht="15" customHeight="1" x14ac:dyDescent="0.25">
      <c r="A87" s="98" t="s">
        <v>5</v>
      </c>
      <c r="B87" s="95"/>
      <c r="C87" s="109" t="str">
        <f t="shared" si="3"/>
        <v>16,252</v>
      </c>
      <c r="D87" s="96">
        <f t="shared" si="4"/>
        <v>1.0068365444375393E-2</v>
      </c>
      <c r="E87" s="97">
        <f t="shared" si="5"/>
        <v>1.0068365444375393E-2</v>
      </c>
      <c r="F87" s="96">
        <f t="shared" si="6"/>
        <v>-1.719901719901773E-3</v>
      </c>
      <c r="G87" s="97">
        <f t="shared" si="7"/>
        <v>-1.719901719901773E-3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669</v>
      </c>
      <c r="Y87" s="125">
        <v>702</v>
      </c>
      <c r="Z87" s="125">
        <v>710</v>
      </c>
    </row>
    <row r="88" spans="1:32" ht="15" customHeight="1" x14ac:dyDescent="0.25">
      <c r="A88" s="95" t="s">
        <v>6</v>
      </c>
      <c r="B88" s="95"/>
      <c r="C88" s="109" t="str">
        <f t="shared" si="3"/>
        <v>21,833</v>
      </c>
      <c r="D88" s="96">
        <f t="shared" si="4"/>
        <v>7.5219197046607622E-3</v>
      </c>
      <c r="E88" s="97">
        <f t="shared" si="5"/>
        <v>7.5219197046607622E-3</v>
      </c>
      <c r="F88" s="96">
        <f t="shared" si="6"/>
        <v>-1.3732664769390612E-2</v>
      </c>
      <c r="G88" s="97">
        <f t="shared" si="7"/>
        <v>-1.3732664769390612E-2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608</v>
      </c>
      <c r="Y88" s="125">
        <v>621</v>
      </c>
      <c r="Z88" s="125">
        <v>636</v>
      </c>
    </row>
    <row r="89" spans="1:32" ht="15" customHeight="1" x14ac:dyDescent="0.25">
      <c r="A89" s="95" t="s">
        <v>104</v>
      </c>
      <c r="B89" s="95"/>
      <c r="C89" s="146" t="str">
        <f t="shared" si="3"/>
        <v>$46,052</v>
      </c>
      <c r="D89" s="96">
        <f t="shared" si="4"/>
        <v>3.4707124721953919E-2</v>
      </c>
      <c r="E89" s="97">
        <f t="shared" si="5"/>
        <v>3.4707124721953919E-2</v>
      </c>
      <c r="F89" s="96">
        <f t="shared" si="6"/>
        <v>0.18308824662813095</v>
      </c>
      <c r="G89" s="97">
        <f t="shared" si="7"/>
        <v>0.18308824662813095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225</v>
      </c>
      <c r="Y89" s="125">
        <v>235</v>
      </c>
      <c r="Z89" s="125">
        <v>238</v>
      </c>
    </row>
    <row r="90" spans="1:32" ht="15" customHeight="1" x14ac:dyDescent="0.25">
      <c r="A90" s="95" t="s">
        <v>7</v>
      </c>
      <c r="B90" s="95"/>
      <c r="C90" s="109" t="str">
        <f t="shared" si="3"/>
        <v>$1,638.9 mil</v>
      </c>
      <c r="D90" s="96">
        <f t="shared" si="4"/>
        <v>3.3637841092953868E-2</v>
      </c>
      <c r="E90" s="97">
        <f t="shared" si="5"/>
        <v>3.3637841092953868E-2</v>
      </c>
      <c r="F90" s="96">
        <f t="shared" si="6"/>
        <v>0.14074934844282772</v>
      </c>
      <c r="G90" s="97">
        <f t="shared" si="7"/>
        <v>0.14074934844282772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548</v>
      </c>
      <c r="Y90" s="125">
        <v>540</v>
      </c>
      <c r="Z90" s="125">
        <v>597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10514</v>
      </c>
      <c r="Y91" s="125">
        <v>10583</v>
      </c>
      <c r="Z91" s="125">
        <v>10670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1027</v>
      </c>
      <c r="Y93" s="125">
        <v>1065</v>
      </c>
      <c r="Z93" s="125">
        <v>1097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3564</v>
      </c>
      <c r="Y94" s="125">
        <v>3618</v>
      </c>
      <c r="Z94" s="125">
        <v>3706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250</v>
      </c>
      <c r="Y95" s="125">
        <v>254</v>
      </c>
      <c r="Z95" s="125">
        <v>291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1129</v>
      </c>
      <c r="Y96" s="125">
        <v>1151</v>
      </c>
      <c r="Z96" s="125">
        <v>1207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1836</v>
      </c>
      <c r="Y97" s="125">
        <v>1912</v>
      </c>
      <c r="Z97" s="125">
        <v>1854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934</v>
      </c>
      <c r="Y98" s="125">
        <v>912</v>
      </c>
      <c r="Z98" s="125">
        <v>899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37</v>
      </c>
      <c r="Y99" s="125">
        <v>35</v>
      </c>
      <c r="Z99" s="125">
        <v>30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226</v>
      </c>
      <c r="Y100" s="125">
        <v>259</v>
      </c>
      <c r="Z100" s="125">
        <v>257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11099</v>
      </c>
      <c r="Y101" s="125">
        <v>11087</v>
      </c>
      <c r="Z101" s="125">
        <v>11162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20245</v>
      </c>
      <c r="Y104" s="125">
        <v>21390</v>
      </c>
      <c r="Z104" s="125">
        <v>21460</v>
      </c>
      <c r="AB104" s="122" t="str">
        <f>TEXT(Z104,"###,###")</f>
        <v>21,460</v>
      </c>
      <c r="AD104" s="143">
        <f>Z104/($Z$4)*100</f>
        <v>68.685187556010746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7186</v>
      </c>
      <c r="Y105" s="125">
        <v>7093</v>
      </c>
      <c r="Z105" s="125">
        <v>7215</v>
      </c>
      <c r="AB105" s="122" t="str">
        <f>TEXT(Z105,"###,###")</f>
        <v>7,215</v>
      </c>
      <c r="AD105" s="143">
        <f>Z105/($Z$4)*100</f>
        <v>23.092433747279479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27431</v>
      </c>
      <c r="Y106" s="132">
        <v>28483</v>
      </c>
      <c r="Z106" s="132">
        <v>28675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4129</v>
      </c>
      <c r="Y108" s="125">
        <v>4587</v>
      </c>
      <c r="Z108" s="125">
        <v>5230</v>
      </c>
      <c r="AB108" s="122" t="str">
        <f>TEXT(Z108,"###,###")</f>
        <v>5,230</v>
      </c>
      <c r="AD108" s="143">
        <f>Z108/($Z$4)*100</f>
        <v>16.739213929074381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4045</v>
      </c>
      <c r="Y109" s="125">
        <v>4365</v>
      </c>
      <c r="Z109" s="125">
        <v>4189</v>
      </c>
      <c r="AB109" s="122" t="str">
        <f>TEXT(Z109,"###,###")</f>
        <v>4,189</v>
      </c>
      <c r="AD109" s="143">
        <f>Z109/($Z$4)*100</f>
        <v>13.407374215849444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6372</v>
      </c>
      <c r="Y110" s="125">
        <v>6475</v>
      </c>
      <c r="Z110" s="125">
        <v>6359</v>
      </c>
      <c r="AB110" s="122" t="str">
        <f>TEXT(Z110,"###,###")</f>
        <v>6,359</v>
      </c>
      <c r="AD110" s="143">
        <f>Z110/($Z$4)*100</f>
        <v>20.352707719882218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12882</v>
      </c>
      <c r="Y111" s="125">
        <v>13056</v>
      </c>
      <c r="Z111" s="125">
        <v>12892</v>
      </c>
      <c r="AB111" s="122" t="str">
        <f>TEXT(Z111,"###,###")</f>
        <v>12,892</v>
      </c>
      <c r="AD111" s="143">
        <f>Z111/($Z$4)*100</f>
        <v>41.262322365894249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30426</v>
      </c>
      <c r="Y112" s="125">
        <v>30894</v>
      </c>
      <c r="Z112" s="125">
        <v>31244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42.44</v>
      </c>
      <c r="U118" s="144">
        <v>41.63</v>
      </c>
      <c r="V118" s="144">
        <v>43.98</v>
      </c>
      <c r="W118" s="144">
        <v>43.1</v>
      </c>
      <c r="X118" s="144">
        <v>41.38</v>
      </c>
      <c r="Y118" s="144">
        <v>42.44</v>
      </c>
      <c r="Z118" s="144">
        <v>42.45</v>
      </c>
      <c r="AB118" s="122" t="str">
        <f>TEXT(Z118,"##.0")</f>
        <v>42.5</v>
      </c>
    </row>
    <row r="120" spans="19:32" x14ac:dyDescent="0.25">
      <c r="S120" s="115" t="s">
        <v>106</v>
      </c>
      <c r="T120" s="125">
        <v>18333</v>
      </c>
      <c r="U120" s="125">
        <v>18229</v>
      </c>
      <c r="V120" s="125">
        <v>18220</v>
      </c>
      <c r="W120" s="125">
        <v>18130</v>
      </c>
      <c r="X120" s="125">
        <v>17895</v>
      </c>
      <c r="Y120" s="125">
        <v>17922</v>
      </c>
      <c r="Z120" s="125">
        <v>18023</v>
      </c>
      <c r="AB120" s="122" t="str">
        <f>TEXT(Z120,"###,###")</f>
        <v>18,023</v>
      </c>
    </row>
    <row r="121" spans="19:32" x14ac:dyDescent="0.25">
      <c r="S121" s="115" t="s">
        <v>107</v>
      </c>
      <c r="T121" s="125">
        <v>1808</v>
      </c>
      <c r="U121" s="125">
        <v>1772</v>
      </c>
      <c r="V121" s="125">
        <v>1720</v>
      </c>
      <c r="W121" s="125">
        <v>1701</v>
      </c>
      <c r="X121" s="125">
        <v>1802</v>
      </c>
      <c r="Y121" s="125">
        <v>1838</v>
      </c>
      <c r="Z121" s="125">
        <v>1814</v>
      </c>
      <c r="AB121" s="122" t="str">
        <f>TEXT(Z121,"###,###")</f>
        <v>1,814</v>
      </c>
    </row>
    <row r="122" spans="19:32" x14ac:dyDescent="0.25">
      <c r="S122" s="115" t="s">
        <v>108</v>
      </c>
      <c r="T122" s="125">
        <v>1996</v>
      </c>
      <c r="U122" s="125">
        <v>1900</v>
      </c>
      <c r="V122" s="125">
        <v>1888</v>
      </c>
      <c r="W122" s="125">
        <v>1809</v>
      </c>
      <c r="X122" s="125">
        <v>1912</v>
      </c>
      <c r="Y122" s="125">
        <v>1910</v>
      </c>
      <c r="Z122" s="125">
        <v>1991</v>
      </c>
      <c r="AB122" s="122" t="str">
        <f>TEXT(Z122,"###,###")</f>
        <v>1,991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20329</v>
      </c>
      <c r="U124" s="125">
        <v>20129</v>
      </c>
      <c r="V124" s="125">
        <v>20108</v>
      </c>
      <c r="W124" s="125">
        <v>19939</v>
      </c>
      <c r="X124" s="125">
        <v>19807</v>
      </c>
      <c r="Y124" s="125">
        <v>19832</v>
      </c>
      <c r="Z124" s="125">
        <v>20014</v>
      </c>
      <c r="AB124" s="122" t="str">
        <f>TEXT(Z124,"###,###")</f>
        <v>20,014</v>
      </c>
      <c r="AD124" s="139">
        <f>Z124/$Z$7*100</f>
        <v>91.668575092749506</v>
      </c>
    </row>
    <row r="125" spans="19:32" x14ac:dyDescent="0.25">
      <c r="S125" s="115" t="s">
        <v>110</v>
      </c>
      <c r="T125" s="125">
        <v>3804</v>
      </c>
      <c r="U125" s="125">
        <v>3672</v>
      </c>
      <c r="V125" s="125">
        <v>3608</v>
      </c>
      <c r="W125" s="125">
        <v>3510</v>
      </c>
      <c r="X125" s="125">
        <v>3714</v>
      </c>
      <c r="Y125" s="125">
        <v>3748</v>
      </c>
      <c r="Z125" s="125">
        <v>3805</v>
      </c>
      <c r="AB125" s="122" t="str">
        <f>TEXT(Z125,"###,###")</f>
        <v>3,805</v>
      </c>
      <c r="AD125" s="139">
        <f>Z125/$Z$7*100</f>
        <v>17.427746988503642</v>
      </c>
    </row>
    <row r="127" spans="19:32" x14ac:dyDescent="0.25">
      <c r="S127" s="115" t="s">
        <v>111</v>
      </c>
      <c r="T127" s="125">
        <v>10940</v>
      </c>
      <c r="U127" s="125">
        <v>10751</v>
      </c>
      <c r="V127" s="125">
        <v>10723</v>
      </c>
      <c r="W127" s="125">
        <v>10626</v>
      </c>
      <c r="X127" s="125">
        <v>10514</v>
      </c>
      <c r="Y127" s="125">
        <v>10583</v>
      </c>
      <c r="Z127" s="125">
        <v>10670</v>
      </c>
      <c r="AB127" s="122" t="str">
        <f>TEXT(Z127,"###,###")</f>
        <v>10,670</v>
      </c>
      <c r="AD127" s="139">
        <f>Z127/$Z$7*100</f>
        <v>48.870975129391283</v>
      </c>
    </row>
    <row r="128" spans="19:32" x14ac:dyDescent="0.25">
      <c r="S128" s="115" t="s">
        <v>112</v>
      </c>
      <c r="T128" s="125">
        <v>11197</v>
      </c>
      <c r="U128" s="125">
        <v>11145</v>
      </c>
      <c r="V128" s="125">
        <v>11102</v>
      </c>
      <c r="W128" s="125">
        <v>11013</v>
      </c>
      <c r="X128" s="125">
        <v>11099</v>
      </c>
      <c r="Y128" s="125">
        <v>11087</v>
      </c>
      <c r="Z128" s="125">
        <v>11162</v>
      </c>
      <c r="AB128" s="122" t="str">
        <f>TEXT(Z128,"###,###")</f>
        <v>11,162</v>
      </c>
      <c r="AD128" s="139">
        <f>Z128/$Z$7*100</f>
        <v>51.124444648009892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05" id="{6264A4AA-3EA3-42F6-827B-23FE2BA6F9F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108" id="{4B3487C5-133E-465E-A472-4D543496FBB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111" id="{ABB70A8C-3F23-467A-BC03-EBC15FD6640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114" id="{C7BFC17C-2B32-4D18-BF31-36B02320A40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FC420-9F51-4305-BE52-D03F94959006}">
  <sheetPr codeName="Sheet126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Victor Harbor</v>
      </c>
      <c r="T1" s="113"/>
      <c r="U1" s="113"/>
      <c r="V1" s="113"/>
      <c r="W1" s="113"/>
      <c r="X1" s="113"/>
      <c r="Y1" s="114" t="str">
        <f>Y3</f>
        <v>10.62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182</v>
      </c>
      <c r="Y3" s="118" t="s">
        <v>259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10.62 Victor Harbor,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7441</v>
      </c>
      <c r="U4" s="121">
        <v>7605</v>
      </c>
      <c r="V4" s="121">
        <v>7945</v>
      </c>
      <c r="W4" s="121">
        <v>7851</v>
      </c>
      <c r="X4" s="121">
        <v>7527</v>
      </c>
      <c r="Y4" s="121">
        <v>7869</v>
      </c>
      <c r="Z4" s="121">
        <v>8160</v>
      </c>
      <c r="AB4" s="122" t="str">
        <f>TEXT(Z4,"###,###")</f>
        <v>8,160</v>
      </c>
      <c r="AD4" s="123">
        <f>Z4/Y4-1</f>
        <v>3.6980556614563564E-2</v>
      </c>
      <c r="AF4" s="123">
        <f t="shared" ref="AF4:AF9" si="0">Z4/T4-1</f>
        <v>9.6626797473457815E-2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3657</v>
      </c>
      <c r="U5" s="121">
        <v>3736</v>
      </c>
      <c r="V5" s="121">
        <v>3945</v>
      </c>
      <c r="W5" s="121">
        <v>3825</v>
      </c>
      <c r="X5" s="121">
        <v>3724</v>
      </c>
      <c r="Y5" s="121">
        <v>3961</v>
      </c>
      <c r="Z5" s="121">
        <v>4029</v>
      </c>
      <c r="AB5" s="122" t="str">
        <f>TEXT(Z5,"###,###")</f>
        <v>4,029</v>
      </c>
      <c r="AD5" s="123">
        <f t="shared" ref="AD5:AD9" si="1">Z5/Y5-1</f>
        <v>1.716738197424883E-2</v>
      </c>
      <c r="AF5" s="123">
        <f t="shared" si="0"/>
        <v>0.10172272354388845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3785</v>
      </c>
      <c r="U6" s="121">
        <v>3875</v>
      </c>
      <c r="V6" s="121">
        <v>4003</v>
      </c>
      <c r="W6" s="121">
        <v>4027</v>
      </c>
      <c r="X6" s="121">
        <v>3803</v>
      </c>
      <c r="Y6" s="121">
        <v>3908</v>
      </c>
      <c r="Z6" s="121">
        <v>4133</v>
      </c>
      <c r="AB6" s="122" t="str">
        <f>TEXT(Z6,"###,###")</f>
        <v>4,133</v>
      </c>
      <c r="AD6" s="123">
        <f t="shared" si="1"/>
        <v>5.7574206755373503E-2</v>
      </c>
      <c r="AF6" s="123">
        <f t="shared" si="0"/>
        <v>9.1941875825627406E-2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5550</v>
      </c>
      <c r="U7" s="121">
        <v>5644</v>
      </c>
      <c r="V7" s="121">
        <v>5788</v>
      </c>
      <c r="W7" s="121">
        <v>5713</v>
      </c>
      <c r="X7" s="121">
        <v>5706</v>
      </c>
      <c r="Y7" s="121">
        <v>5897</v>
      </c>
      <c r="Z7" s="121">
        <v>6082</v>
      </c>
      <c r="AB7" s="122" t="str">
        <f>TEXT(Z7,"###,###")</f>
        <v>6,082</v>
      </c>
      <c r="AD7" s="123">
        <f t="shared" si="1"/>
        <v>3.1371884008817963E-2</v>
      </c>
      <c r="AF7" s="123">
        <f t="shared" si="0"/>
        <v>9.5855855855855765E-2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8,160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6,082</v>
      </c>
      <c r="P8" s="48"/>
      <c r="S8" s="120" t="s">
        <v>88</v>
      </c>
      <c r="T8" s="121">
        <v>26673</v>
      </c>
      <c r="U8" s="121">
        <v>28271.25</v>
      </c>
      <c r="V8" s="121">
        <v>27491</v>
      </c>
      <c r="W8" s="121">
        <v>26730.28</v>
      </c>
      <c r="X8" s="121">
        <v>30631</v>
      </c>
      <c r="Y8" s="121">
        <v>31434.78</v>
      </c>
      <c r="Z8" s="121">
        <v>33271</v>
      </c>
      <c r="AB8" s="122" t="str">
        <f>TEXT(Z8,"$###,###")</f>
        <v>$33,271</v>
      </c>
      <c r="AD8" s="123">
        <f t="shared" si="1"/>
        <v>5.841364246862879E-2</v>
      </c>
      <c r="AF8" s="123">
        <f t="shared" si="0"/>
        <v>0.24736625051550254</v>
      </c>
    </row>
    <row r="9" spans="1:32" x14ac:dyDescent="0.25">
      <c r="A9" s="52" t="s">
        <v>15</v>
      </c>
      <c r="B9" s="53"/>
      <c r="C9" s="54"/>
      <c r="D9" s="55">
        <f>AD104</f>
        <v>72.205882352941174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50.098651759289702</v>
      </c>
      <c r="P9" s="56" t="s">
        <v>89</v>
      </c>
      <c r="S9" s="120" t="s">
        <v>7</v>
      </c>
      <c r="T9" s="121">
        <v>200876254</v>
      </c>
      <c r="U9" s="121">
        <v>215233931</v>
      </c>
      <c r="V9" s="121">
        <v>228091233</v>
      </c>
      <c r="W9" s="121">
        <v>232221386</v>
      </c>
      <c r="X9" s="121">
        <v>232594355</v>
      </c>
      <c r="Y9" s="121">
        <v>239477910</v>
      </c>
      <c r="Z9" s="121">
        <v>254704157</v>
      </c>
      <c r="AB9" s="122" t="str">
        <f>TEXT(Z9/1000000,"$#,###.0")&amp;" mil"</f>
        <v>$254.7 mil</v>
      </c>
      <c r="AD9" s="123">
        <f t="shared" si="1"/>
        <v>6.3581008369415049E-2</v>
      </c>
      <c r="AF9" s="123">
        <f t="shared" si="0"/>
        <v>0.26796548585578472</v>
      </c>
    </row>
    <row r="10" spans="1:32" x14ac:dyDescent="0.25">
      <c r="A10" s="52" t="s">
        <v>18</v>
      </c>
      <c r="B10" s="53"/>
      <c r="C10" s="54"/>
      <c r="D10" s="55">
        <f>AD105</f>
        <v>15.147058823529411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50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84.528115751397564</v>
      </c>
      <c r="P11" s="56" t="s">
        <v>89</v>
      </c>
      <c r="S11" s="120" t="s">
        <v>30</v>
      </c>
      <c r="T11" s="125">
        <v>6147</v>
      </c>
      <c r="U11" s="125">
        <v>6315</v>
      </c>
      <c r="V11" s="125">
        <v>6621</v>
      </c>
      <c r="W11" s="125">
        <v>6597</v>
      </c>
      <c r="X11" s="125">
        <v>6238</v>
      </c>
      <c r="Y11" s="125">
        <v>6495</v>
      </c>
      <c r="Z11" s="125">
        <v>6737</v>
      </c>
    </row>
    <row r="12" spans="1:32" ht="28.5" customHeight="1" x14ac:dyDescent="0.25">
      <c r="A12" s="52" t="s">
        <v>20</v>
      </c>
      <c r="B12" s="54"/>
      <c r="C12" s="54"/>
      <c r="D12" s="55">
        <f>AD108</f>
        <v>19.191176470588236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23.446234791187109</v>
      </c>
      <c r="P12" s="56" t="s">
        <v>89</v>
      </c>
      <c r="S12" s="120" t="s">
        <v>31</v>
      </c>
      <c r="T12" s="125">
        <v>1296</v>
      </c>
      <c r="U12" s="125">
        <v>1295</v>
      </c>
      <c r="V12" s="125">
        <v>1327</v>
      </c>
      <c r="W12" s="125">
        <v>1259</v>
      </c>
      <c r="X12" s="125">
        <v>1291</v>
      </c>
      <c r="Y12" s="125">
        <v>1374</v>
      </c>
      <c r="Z12" s="125">
        <v>1427</v>
      </c>
    </row>
    <row r="13" spans="1:32" ht="15" customHeight="1" x14ac:dyDescent="0.25">
      <c r="A13" s="52" t="s">
        <v>21</v>
      </c>
      <c r="B13" s="54"/>
      <c r="C13" s="54"/>
      <c r="D13" s="55">
        <f>AD109</f>
        <v>15.245098039215687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45.8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17.205882352941178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35.575980392156865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276</v>
      </c>
      <c r="Z15" s="125">
        <v>245</v>
      </c>
      <c r="AB15" s="129">
        <f t="shared" ref="AB15:AB34" si="2">IF(Z15="np",0,Z15/$Z$34)</f>
        <v>3.002450980392157E-2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92</v>
      </c>
      <c r="Z16" s="125">
        <v>98</v>
      </c>
      <c r="AB16" s="129">
        <f t="shared" si="2"/>
        <v>1.2009803921568628E-2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312</v>
      </c>
      <c r="Z17" s="125">
        <v>309</v>
      </c>
      <c r="AB17" s="129">
        <f t="shared" si="2"/>
        <v>3.7867647058823527E-2</v>
      </c>
    </row>
    <row r="18" spans="1:28" x14ac:dyDescent="0.25">
      <c r="A18" s="82" t="str">
        <f>$S$1&amp;" ("&amp;$T$2&amp;" to "&amp;$Z$2&amp;")"</f>
        <v>Victor Harbor (2011-12 to 2017-18)</v>
      </c>
      <c r="B18" s="82"/>
      <c r="C18" s="82"/>
      <c r="D18" s="82"/>
      <c r="E18" s="82"/>
      <c r="F18" s="82"/>
      <c r="G18" s="82" t="str">
        <f>$S$1&amp;" ("&amp;$T$2&amp;" to "&amp;$Z$2&amp;")"</f>
        <v>Victor Harbor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82</v>
      </c>
      <c r="Z18" s="125">
        <v>79</v>
      </c>
      <c r="AB18" s="129">
        <f t="shared" si="2"/>
        <v>9.6813725490196081E-3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540</v>
      </c>
      <c r="Z19" s="125">
        <v>617</v>
      </c>
      <c r="AB19" s="129">
        <f t="shared" si="2"/>
        <v>7.5612745098039211E-2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136</v>
      </c>
      <c r="Z20" s="125">
        <v>137</v>
      </c>
      <c r="AB20" s="129">
        <f t="shared" si="2"/>
        <v>1.6789215686274509E-2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795</v>
      </c>
      <c r="Z21" s="125">
        <v>859</v>
      </c>
      <c r="AB21" s="129">
        <f t="shared" si="2"/>
        <v>0.10526960784313726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827</v>
      </c>
      <c r="Z22" s="125">
        <v>903</v>
      </c>
      <c r="AB22" s="129">
        <f t="shared" si="2"/>
        <v>0.11066176470588235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157</v>
      </c>
      <c r="Z23" s="125">
        <v>191</v>
      </c>
      <c r="AB23" s="129">
        <f t="shared" si="2"/>
        <v>2.3406862745098039E-2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56</v>
      </c>
      <c r="Z24" s="125">
        <v>60</v>
      </c>
      <c r="AB24" s="129">
        <f t="shared" si="2"/>
        <v>7.3529411764705881E-3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262</v>
      </c>
      <c r="Z25" s="125">
        <v>278</v>
      </c>
      <c r="AB25" s="129">
        <f t="shared" si="2"/>
        <v>3.4068627450980389E-2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123</v>
      </c>
      <c r="Z26" s="125">
        <v>152</v>
      </c>
      <c r="AB26" s="129">
        <f t="shared" si="2"/>
        <v>1.8627450980392157E-2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285</v>
      </c>
      <c r="Z27" s="125">
        <v>341</v>
      </c>
      <c r="AB27" s="129">
        <f t="shared" si="2"/>
        <v>4.1789215686274507E-2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476</v>
      </c>
      <c r="Z28" s="125">
        <v>592</v>
      </c>
      <c r="AB28" s="129">
        <f t="shared" si="2"/>
        <v>7.2549019607843143E-2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375</v>
      </c>
      <c r="Z29" s="125">
        <v>383</v>
      </c>
      <c r="AB29" s="129">
        <f t="shared" si="2"/>
        <v>4.6936274509803921E-2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620</v>
      </c>
      <c r="Z30" s="125">
        <v>634</v>
      </c>
      <c r="AB30" s="129">
        <f t="shared" si="2"/>
        <v>7.7696078431372551E-2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1080</v>
      </c>
      <c r="Z31" s="125">
        <v>1192</v>
      </c>
      <c r="AB31" s="129">
        <f t="shared" si="2"/>
        <v>0.14607843137254903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77</v>
      </c>
      <c r="Z32" s="125">
        <v>119</v>
      </c>
      <c r="AB32" s="129">
        <f t="shared" si="2"/>
        <v>1.4583333333333334E-2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270</v>
      </c>
      <c r="Z33" s="125">
        <v>311</v>
      </c>
      <c r="AB33" s="129">
        <f t="shared" si="2"/>
        <v>3.8112745098039219E-2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7869</v>
      </c>
      <c r="Z34" s="132">
        <v>8160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4</v>
      </c>
      <c r="Y44" s="125">
        <v>7</v>
      </c>
      <c r="Z44" s="125">
        <v>3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90</v>
      </c>
      <c r="Y45" s="125">
        <v>110</v>
      </c>
      <c r="Z45" s="125">
        <v>115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210</v>
      </c>
      <c r="Y46" s="125">
        <v>238</v>
      </c>
      <c r="Z46" s="125">
        <v>221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273</v>
      </c>
      <c r="Y47" s="125">
        <v>312</v>
      </c>
      <c r="Z47" s="125">
        <v>323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310</v>
      </c>
      <c r="Y48" s="125">
        <v>350</v>
      </c>
      <c r="Z48" s="125">
        <v>367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Victor Harbor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362</v>
      </c>
      <c r="Y49" s="125">
        <v>346</v>
      </c>
      <c r="Z49" s="125">
        <v>322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282</v>
      </c>
      <c r="Y50" s="125">
        <v>310</v>
      </c>
      <c r="Z50" s="125">
        <v>302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325</v>
      </c>
      <c r="Y51" s="125">
        <v>331</v>
      </c>
      <c r="Z51" s="125">
        <v>353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360</v>
      </c>
      <c r="Y52" s="125">
        <v>373</v>
      </c>
      <c r="Z52" s="125">
        <v>391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341</v>
      </c>
      <c r="Y53" s="125">
        <v>343</v>
      </c>
      <c r="Z53" s="125">
        <v>342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374</v>
      </c>
      <c r="Y54" s="125">
        <v>404</v>
      </c>
      <c r="Z54" s="125">
        <v>409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341</v>
      </c>
      <c r="Y55" s="125">
        <v>357</v>
      </c>
      <c r="Z55" s="125">
        <v>389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241</v>
      </c>
      <c r="Y56" s="125">
        <v>265</v>
      </c>
      <c r="Z56" s="125">
        <v>250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114</v>
      </c>
      <c r="Y57" s="125">
        <v>123</v>
      </c>
      <c r="Z57" s="125">
        <v>146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48</v>
      </c>
      <c r="Y58" s="125">
        <v>56</v>
      </c>
      <c r="Z58" s="125">
        <v>58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27</v>
      </c>
      <c r="Y59" s="125">
        <v>28</v>
      </c>
      <c r="Z59" s="125">
        <v>36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11</v>
      </c>
      <c r="Y60" s="125">
        <v>10</v>
      </c>
      <c r="Z60" s="125">
        <v>8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3724</v>
      </c>
      <c r="Y61" s="125">
        <v>3961</v>
      </c>
      <c r="Z61" s="125">
        <v>4032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12</v>
      </c>
      <c r="Y63" s="125">
        <v>8</v>
      </c>
      <c r="Z63" s="125">
        <v>10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Victor Harbor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120</v>
      </c>
      <c r="Y64" s="125">
        <v>125</v>
      </c>
      <c r="Z64" s="125">
        <v>121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188</v>
      </c>
      <c r="Y65" s="125">
        <v>213</v>
      </c>
      <c r="Z65" s="125">
        <v>263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233</v>
      </c>
      <c r="Y66" s="125">
        <v>241</v>
      </c>
      <c r="Z66" s="125">
        <v>271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303</v>
      </c>
      <c r="Y67" s="125">
        <v>261</v>
      </c>
      <c r="Z67" s="125">
        <v>265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263</v>
      </c>
      <c r="Y68" s="125">
        <v>293</v>
      </c>
      <c r="Z68" s="125">
        <v>301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301</v>
      </c>
      <c r="Y69" s="125">
        <v>310</v>
      </c>
      <c r="Z69" s="125">
        <v>298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367</v>
      </c>
      <c r="Y70" s="125">
        <v>334</v>
      </c>
      <c r="Z70" s="125">
        <v>362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395</v>
      </c>
      <c r="Y71" s="125">
        <v>440</v>
      </c>
      <c r="Z71" s="125">
        <v>493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441</v>
      </c>
      <c r="Y72" s="125">
        <v>417</v>
      </c>
      <c r="Z72" s="125">
        <v>426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413</v>
      </c>
      <c r="Y73" s="125">
        <v>507</v>
      </c>
      <c r="Z73" s="125">
        <v>505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385</v>
      </c>
      <c r="Y74" s="125">
        <v>356</v>
      </c>
      <c r="Z74" s="125">
        <v>418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192</v>
      </c>
      <c r="Y75" s="125">
        <v>196</v>
      </c>
      <c r="Z75" s="125">
        <v>186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80</v>
      </c>
      <c r="Y76" s="125">
        <v>87</v>
      </c>
      <c r="Z76" s="125">
        <v>90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68</v>
      </c>
      <c r="Y77" s="125">
        <v>70</v>
      </c>
      <c r="Z77" s="125">
        <v>62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28</v>
      </c>
      <c r="Y78" s="125">
        <v>34</v>
      </c>
      <c r="Z78" s="125">
        <v>43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29</v>
      </c>
      <c r="Y79" s="125">
        <v>19</v>
      </c>
      <c r="Z79" s="125">
        <v>20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3803</v>
      </c>
      <c r="Y80" s="125">
        <v>3908</v>
      </c>
      <c r="Z80" s="125">
        <v>4134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Victor Harbor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247</v>
      </c>
      <c r="Y83" s="125">
        <v>265</v>
      </c>
      <c r="Z83" s="125">
        <v>291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284</v>
      </c>
      <c r="Y84" s="125">
        <v>274</v>
      </c>
      <c r="Z84" s="125">
        <v>292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8,160</v>
      </c>
      <c r="D85" s="96">
        <f t="shared" ref="D85:D90" si="4">AD4</f>
        <v>3.6980556614563564E-2</v>
      </c>
      <c r="E85" s="97">
        <f t="shared" ref="E85:E90" si="5">AD4</f>
        <v>3.6980556614563564E-2</v>
      </c>
      <c r="F85" s="96">
        <f t="shared" ref="F85:F90" si="6">AF4</f>
        <v>9.6626797473457815E-2</v>
      </c>
      <c r="G85" s="97">
        <f t="shared" ref="G85:G90" si="7">AF4</f>
        <v>9.6626797473457815E-2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394</v>
      </c>
      <c r="Y85" s="125">
        <v>426</v>
      </c>
      <c r="Z85" s="125">
        <v>445</v>
      </c>
    </row>
    <row r="86" spans="1:32" ht="15" customHeight="1" x14ac:dyDescent="0.25">
      <c r="A86" s="98" t="s">
        <v>4</v>
      </c>
      <c r="B86" s="95"/>
      <c r="C86" s="109" t="str">
        <f t="shared" si="3"/>
        <v>4,029</v>
      </c>
      <c r="D86" s="96">
        <f t="shared" si="4"/>
        <v>1.716738197424883E-2</v>
      </c>
      <c r="E86" s="97">
        <f t="shared" si="5"/>
        <v>1.716738197424883E-2</v>
      </c>
      <c r="F86" s="96">
        <f t="shared" si="6"/>
        <v>0.10172272354388845</v>
      </c>
      <c r="G86" s="97">
        <f t="shared" si="7"/>
        <v>0.10172272354388845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206</v>
      </c>
      <c r="Y86" s="125">
        <v>203</v>
      </c>
      <c r="Z86" s="125">
        <v>216</v>
      </c>
    </row>
    <row r="87" spans="1:32" ht="15" customHeight="1" x14ac:dyDescent="0.25">
      <c r="A87" s="98" t="s">
        <v>5</v>
      </c>
      <c r="B87" s="95"/>
      <c r="C87" s="109" t="str">
        <f t="shared" si="3"/>
        <v>4,133</v>
      </c>
      <c r="D87" s="96">
        <f t="shared" si="4"/>
        <v>5.7574206755373503E-2</v>
      </c>
      <c r="E87" s="97">
        <f t="shared" si="5"/>
        <v>5.7574206755373503E-2</v>
      </c>
      <c r="F87" s="96">
        <f t="shared" si="6"/>
        <v>9.1941875825627406E-2</v>
      </c>
      <c r="G87" s="97">
        <f t="shared" si="7"/>
        <v>9.1941875825627406E-2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97</v>
      </c>
      <c r="Y87" s="125">
        <v>90</v>
      </c>
      <c r="Z87" s="125">
        <v>74</v>
      </c>
    </row>
    <row r="88" spans="1:32" ht="15" customHeight="1" x14ac:dyDescent="0.25">
      <c r="A88" s="95" t="s">
        <v>6</v>
      </c>
      <c r="B88" s="95"/>
      <c r="C88" s="109" t="str">
        <f t="shared" si="3"/>
        <v>6,082</v>
      </c>
      <c r="D88" s="96">
        <f t="shared" si="4"/>
        <v>3.1371884008817963E-2</v>
      </c>
      <c r="E88" s="97">
        <f t="shared" si="5"/>
        <v>3.1371884008817963E-2</v>
      </c>
      <c r="F88" s="96">
        <f t="shared" si="6"/>
        <v>9.5855855855855765E-2</v>
      </c>
      <c r="G88" s="97">
        <f t="shared" si="7"/>
        <v>9.5855855855855765E-2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177</v>
      </c>
      <c r="Y88" s="125">
        <v>197</v>
      </c>
      <c r="Z88" s="125">
        <v>192</v>
      </c>
    </row>
    <row r="89" spans="1:32" ht="15" customHeight="1" x14ac:dyDescent="0.25">
      <c r="A89" s="95" t="s">
        <v>104</v>
      </c>
      <c r="B89" s="95"/>
      <c r="C89" s="146" t="str">
        <f t="shared" si="3"/>
        <v>$33,271</v>
      </c>
      <c r="D89" s="96">
        <f t="shared" si="4"/>
        <v>5.841364246862879E-2</v>
      </c>
      <c r="E89" s="97">
        <f t="shared" si="5"/>
        <v>5.841364246862879E-2</v>
      </c>
      <c r="F89" s="96">
        <f t="shared" si="6"/>
        <v>0.24736625051550254</v>
      </c>
      <c r="G89" s="97">
        <f t="shared" si="7"/>
        <v>0.24736625051550254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228</v>
      </c>
      <c r="Y89" s="125">
        <v>241</v>
      </c>
      <c r="Z89" s="125">
        <v>251</v>
      </c>
    </row>
    <row r="90" spans="1:32" ht="15" customHeight="1" x14ac:dyDescent="0.25">
      <c r="A90" s="95" t="s">
        <v>7</v>
      </c>
      <c r="B90" s="95"/>
      <c r="C90" s="109" t="str">
        <f t="shared" si="3"/>
        <v>$254.7 mil</v>
      </c>
      <c r="D90" s="96">
        <f t="shared" si="4"/>
        <v>6.3581008369415049E-2</v>
      </c>
      <c r="E90" s="97">
        <f t="shared" si="5"/>
        <v>6.3581008369415049E-2</v>
      </c>
      <c r="F90" s="96">
        <f t="shared" si="6"/>
        <v>0.26796548585578472</v>
      </c>
      <c r="G90" s="97">
        <f t="shared" si="7"/>
        <v>0.26796548585578472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316</v>
      </c>
      <c r="Y90" s="125">
        <v>360</v>
      </c>
      <c r="Z90" s="125">
        <v>349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2845</v>
      </c>
      <c r="Y91" s="125">
        <v>2977</v>
      </c>
      <c r="Z91" s="125">
        <v>3043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164</v>
      </c>
      <c r="Y93" s="125">
        <v>178</v>
      </c>
      <c r="Z93" s="125">
        <v>200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466</v>
      </c>
      <c r="Y94" s="125">
        <v>468</v>
      </c>
      <c r="Z94" s="125">
        <v>506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86</v>
      </c>
      <c r="Y95" s="125">
        <v>78</v>
      </c>
      <c r="Z95" s="125">
        <v>82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498</v>
      </c>
      <c r="Y96" s="125">
        <v>530</v>
      </c>
      <c r="Z96" s="125">
        <v>600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402</v>
      </c>
      <c r="Y97" s="125">
        <v>431</v>
      </c>
      <c r="Z97" s="125">
        <v>416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347</v>
      </c>
      <c r="Y98" s="125">
        <v>348</v>
      </c>
      <c r="Z98" s="125">
        <v>363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16</v>
      </c>
      <c r="Y99" s="125">
        <v>10</v>
      </c>
      <c r="Z99" s="125">
        <v>13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149</v>
      </c>
      <c r="Y100" s="125">
        <v>158</v>
      </c>
      <c r="Z100" s="125">
        <v>163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2857</v>
      </c>
      <c r="Y101" s="125">
        <v>2920</v>
      </c>
      <c r="Z101" s="125">
        <v>3041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5184</v>
      </c>
      <c r="Y104" s="125">
        <v>5642</v>
      </c>
      <c r="Z104" s="125">
        <v>5892</v>
      </c>
      <c r="AB104" s="122" t="str">
        <f>TEXT(Z104,"###,###")</f>
        <v>5,892</v>
      </c>
      <c r="AD104" s="143">
        <f>Z104/($Z$4)*100</f>
        <v>72.205882352941174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1200</v>
      </c>
      <c r="Y105" s="125">
        <v>1224</v>
      </c>
      <c r="Z105" s="125">
        <v>1236</v>
      </c>
      <c r="AB105" s="122" t="str">
        <f>TEXT(Z105,"###,###")</f>
        <v>1,236</v>
      </c>
      <c r="AD105" s="143">
        <f>Z105/($Z$4)*100</f>
        <v>15.147058823529411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6384</v>
      </c>
      <c r="Y106" s="132">
        <v>6866</v>
      </c>
      <c r="Z106" s="132">
        <v>7128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1048</v>
      </c>
      <c r="Y108" s="125">
        <v>1357</v>
      </c>
      <c r="Z108" s="125">
        <v>1566</v>
      </c>
      <c r="AB108" s="122" t="str">
        <f>TEXT(Z108,"###,###")</f>
        <v>1,566</v>
      </c>
      <c r="AD108" s="143">
        <f>Z108/($Z$4)*100</f>
        <v>19.191176470588236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1168</v>
      </c>
      <c r="Y109" s="125">
        <v>1281</v>
      </c>
      <c r="Z109" s="125">
        <v>1244</v>
      </c>
      <c r="AB109" s="122" t="str">
        <f>TEXT(Z109,"###,###")</f>
        <v>1,244</v>
      </c>
      <c r="AD109" s="143">
        <f>Z109/($Z$4)*100</f>
        <v>15.245098039215687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1426</v>
      </c>
      <c r="Y110" s="125">
        <v>1400</v>
      </c>
      <c r="Z110" s="125">
        <v>1404</v>
      </c>
      <c r="AB110" s="122" t="str">
        <f>TEXT(Z110,"###,###")</f>
        <v>1,404</v>
      </c>
      <c r="AD110" s="143">
        <f>Z110/($Z$4)*100</f>
        <v>17.205882352941178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2744</v>
      </c>
      <c r="Y111" s="125">
        <v>2828</v>
      </c>
      <c r="Z111" s="125">
        <v>2903</v>
      </c>
      <c r="AB111" s="122" t="str">
        <f>TEXT(Z111,"###,###")</f>
        <v>2,903</v>
      </c>
      <c r="AD111" s="143">
        <f>Z111/($Z$4)*100</f>
        <v>35.575980392156865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7532</v>
      </c>
      <c r="Y112" s="125">
        <v>7869</v>
      </c>
      <c r="Z112" s="125">
        <v>8164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43.82</v>
      </c>
      <c r="U118" s="144">
        <v>47.18</v>
      </c>
      <c r="V118" s="144">
        <v>48.55</v>
      </c>
      <c r="W118" s="144">
        <v>42.37</v>
      </c>
      <c r="X118" s="144">
        <v>43.68</v>
      </c>
      <c r="Y118" s="144">
        <v>45.61</v>
      </c>
      <c r="Z118" s="144">
        <v>45.8</v>
      </c>
      <c r="AB118" s="122" t="str">
        <f>TEXT(Z118,"##.0")</f>
        <v>45.8</v>
      </c>
    </row>
    <row r="120" spans="19:32" x14ac:dyDescent="0.25">
      <c r="S120" s="115" t="s">
        <v>106</v>
      </c>
      <c r="T120" s="125">
        <v>4250</v>
      </c>
      <c r="U120" s="125">
        <v>4350</v>
      </c>
      <c r="V120" s="125">
        <v>4463</v>
      </c>
      <c r="W120" s="125">
        <v>4455</v>
      </c>
      <c r="X120" s="125">
        <v>4411</v>
      </c>
      <c r="Y120" s="125">
        <v>4523</v>
      </c>
      <c r="Z120" s="125">
        <v>4660</v>
      </c>
      <c r="AB120" s="122" t="str">
        <f>TEXT(Z120,"###,###")</f>
        <v>4,660</v>
      </c>
    </row>
    <row r="121" spans="19:32" x14ac:dyDescent="0.25">
      <c r="S121" s="115" t="s">
        <v>107</v>
      </c>
      <c r="T121" s="125">
        <v>841</v>
      </c>
      <c r="U121" s="125">
        <v>841</v>
      </c>
      <c r="V121" s="125">
        <v>834</v>
      </c>
      <c r="W121" s="125">
        <v>807</v>
      </c>
      <c r="X121" s="125">
        <v>839</v>
      </c>
      <c r="Y121" s="125">
        <v>918</v>
      </c>
      <c r="Z121" s="125">
        <v>945</v>
      </c>
      <c r="AB121" s="122" t="str">
        <f>TEXT(Z121,"###,###")</f>
        <v>945</v>
      </c>
    </row>
    <row r="122" spans="19:32" x14ac:dyDescent="0.25">
      <c r="S122" s="115" t="s">
        <v>108</v>
      </c>
      <c r="T122" s="125">
        <v>454</v>
      </c>
      <c r="U122" s="125">
        <v>447</v>
      </c>
      <c r="V122" s="125">
        <v>492</v>
      </c>
      <c r="W122" s="125">
        <v>448</v>
      </c>
      <c r="X122" s="125">
        <v>457</v>
      </c>
      <c r="Y122" s="125">
        <v>456</v>
      </c>
      <c r="Z122" s="125">
        <v>481</v>
      </c>
      <c r="AB122" s="122" t="str">
        <f>TEXT(Z122,"###,###")</f>
        <v>481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4704</v>
      </c>
      <c r="U124" s="125">
        <v>4797</v>
      </c>
      <c r="V124" s="125">
        <v>4955</v>
      </c>
      <c r="W124" s="125">
        <v>4903</v>
      </c>
      <c r="X124" s="125">
        <v>4868</v>
      </c>
      <c r="Y124" s="125">
        <v>4979</v>
      </c>
      <c r="Z124" s="125">
        <v>5141</v>
      </c>
      <c r="AB124" s="122" t="str">
        <f>TEXT(Z124,"###,###")</f>
        <v>5,141</v>
      </c>
      <c r="AD124" s="139">
        <f>Z124/$Z$7*100</f>
        <v>84.528115751397564</v>
      </c>
    </row>
    <row r="125" spans="19:32" x14ac:dyDescent="0.25">
      <c r="S125" s="115" t="s">
        <v>110</v>
      </c>
      <c r="T125" s="125">
        <v>1295</v>
      </c>
      <c r="U125" s="125">
        <v>1288</v>
      </c>
      <c r="V125" s="125">
        <v>1326</v>
      </c>
      <c r="W125" s="125">
        <v>1255</v>
      </c>
      <c r="X125" s="125">
        <v>1296</v>
      </c>
      <c r="Y125" s="125">
        <v>1374</v>
      </c>
      <c r="Z125" s="125">
        <v>1426</v>
      </c>
      <c r="AB125" s="122" t="str">
        <f>TEXT(Z125,"###,###")</f>
        <v>1,426</v>
      </c>
      <c r="AD125" s="139">
        <f>Z125/$Z$7*100</f>
        <v>23.446234791187109</v>
      </c>
    </row>
    <row r="127" spans="19:32" x14ac:dyDescent="0.25">
      <c r="S127" s="115" t="s">
        <v>111</v>
      </c>
      <c r="T127" s="125">
        <v>2770</v>
      </c>
      <c r="U127" s="125">
        <v>2808</v>
      </c>
      <c r="V127" s="125">
        <v>2894</v>
      </c>
      <c r="W127" s="125">
        <v>2872</v>
      </c>
      <c r="X127" s="125">
        <v>2849</v>
      </c>
      <c r="Y127" s="125">
        <v>2977</v>
      </c>
      <c r="Z127" s="125">
        <v>3047</v>
      </c>
      <c r="AB127" s="122" t="str">
        <f>TEXT(Z127,"###,###")</f>
        <v>3,047</v>
      </c>
      <c r="AD127" s="139">
        <f>Z127/$Z$7*100</f>
        <v>50.098651759289702</v>
      </c>
    </row>
    <row r="128" spans="19:32" x14ac:dyDescent="0.25">
      <c r="S128" s="115" t="s">
        <v>112</v>
      </c>
      <c r="T128" s="125">
        <v>2781</v>
      </c>
      <c r="U128" s="125">
        <v>2838</v>
      </c>
      <c r="V128" s="125">
        <v>2889</v>
      </c>
      <c r="W128" s="125">
        <v>2844</v>
      </c>
      <c r="X128" s="125">
        <v>2856</v>
      </c>
      <c r="Y128" s="125">
        <v>2920</v>
      </c>
      <c r="Z128" s="125">
        <v>3041</v>
      </c>
      <c r="AB128" s="122" t="str">
        <f>TEXT(Z128,"###,###")</f>
        <v>3,041</v>
      </c>
      <c r="AD128" s="139">
        <f>Z128/$Z$7*100</f>
        <v>50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95" id="{AE0C5742-4D22-43C7-A35A-9F8E2C91939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98" id="{FF364E45-FA25-4AA0-8A2E-228F5E28EB1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101" id="{EE0DC6AB-9140-409B-9B41-B116C628923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104" id="{BD21D756-2B89-4A37-8A57-2B6BB5FC383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7C415-7D56-41D9-A5E3-84FC51035058}">
  <sheetPr codeName="Sheet127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Wakefield</v>
      </c>
      <c r="T1" s="113"/>
      <c r="U1" s="113"/>
      <c r="V1" s="113"/>
      <c r="W1" s="113"/>
      <c r="X1" s="113"/>
      <c r="Y1" s="114" t="str">
        <f>Y3</f>
        <v>10.63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183</v>
      </c>
      <c r="Y3" s="118" t="s">
        <v>260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10.63 Wakefield,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3958</v>
      </c>
      <c r="U4" s="121">
        <v>4160</v>
      </c>
      <c r="V4" s="121">
        <v>4290</v>
      </c>
      <c r="W4" s="121">
        <v>4297</v>
      </c>
      <c r="X4" s="121">
        <v>3924</v>
      </c>
      <c r="Y4" s="121">
        <v>4455</v>
      </c>
      <c r="Z4" s="121">
        <v>4902</v>
      </c>
      <c r="AB4" s="122" t="str">
        <f>TEXT(Z4,"###,###")</f>
        <v>4,902</v>
      </c>
      <c r="AD4" s="123">
        <f>Z4/Y4-1</f>
        <v>0.10033670033670039</v>
      </c>
      <c r="AF4" s="123">
        <f t="shared" ref="AF4:AF9" si="0">Z4/T4-1</f>
        <v>0.23850429509853455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2179</v>
      </c>
      <c r="U5" s="121">
        <v>2307</v>
      </c>
      <c r="V5" s="121">
        <v>2334</v>
      </c>
      <c r="W5" s="121">
        <v>2371</v>
      </c>
      <c r="X5" s="121">
        <v>2119</v>
      </c>
      <c r="Y5" s="121">
        <v>2448</v>
      </c>
      <c r="Z5" s="121">
        <v>2701</v>
      </c>
      <c r="AB5" s="122" t="str">
        <f>TEXT(Z5,"###,###")</f>
        <v>2,701</v>
      </c>
      <c r="AD5" s="123">
        <f t="shared" ref="AD5:AD9" si="1">Z5/Y5-1</f>
        <v>0.10334967320261446</v>
      </c>
      <c r="AF5" s="123">
        <f t="shared" si="0"/>
        <v>0.23955943093162002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1777</v>
      </c>
      <c r="U6" s="121">
        <v>1851</v>
      </c>
      <c r="V6" s="121">
        <v>1957</v>
      </c>
      <c r="W6" s="121">
        <v>1922</v>
      </c>
      <c r="X6" s="121">
        <v>1799</v>
      </c>
      <c r="Y6" s="121">
        <v>2007</v>
      </c>
      <c r="Z6" s="121">
        <v>2202</v>
      </c>
      <c r="AB6" s="122" t="str">
        <f>TEXT(Z6,"###,###")</f>
        <v>2,202</v>
      </c>
      <c r="AD6" s="123">
        <f t="shared" si="1"/>
        <v>9.7159940209267548E-2</v>
      </c>
      <c r="AF6" s="123">
        <f t="shared" si="0"/>
        <v>0.23916713562183456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2827</v>
      </c>
      <c r="U7" s="121">
        <v>2966</v>
      </c>
      <c r="V7" s="121">
        <v>3072</v>
      </c>
      <c r="W7" s="121">
        <v>3127</v>
      </c>
      <c r="X7" s="121">
        <v>2837</v>
      </c>
      <c r="Y7" s="121">
        <v>3156</v>
      </c>
      <c r="Z7" s="121">
        <v>3488</v>
      </c>
      <c r="AB7" s="122" t="str">
        <f>TEXT(Z7,"###,###")</f>
        <v>3,488</v>
      </c>
      <c r="AD7" s="123">
        <f t="shared" si="1"/>
        <v>0.10519645120405574</v>
      </c>
      <c r="AF7" s="123">
        <f t="shared" si="0"/>
        <v>0.23381676689069675</v>
      </c>
    </row>
    <row r="8" spans="1:32" ht="17.25" customHeight="1" x14ac:dyDescent="0.25">
      <c r="A8" s="44" t="s">
        <v>13</v>
      </c>
      <c r="B8" s="45"/>
      <c r="C8" s="46"/>
      <c r="D8" s="47" t="str">
        <f>AB4</f>
        <v>4,902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3,488</v>
      </c>
      <c r="P8" s="48"/>
      <c r="S8" s="120" t="s">
        <v>88</v>
      </c>
      <c r="T8" s="121">
        <v>31987.17</v>
      </c>
      <c r="U8" s="121">
        <v>32581</v>
      </c>
      <c r="V8" s="121">
        <v>32092.11</v>
      </c>
      <c r="W8" s="121">
        <v>32759.39</v>
      </c>
      <c r="X8" s="121">
        <v>36329</v>
      </c>
      <c r="Y8" s="121">
        <v>34727.14</v>
      </c>
      <c r="Z8" s="121">
        <v>35178.019999999997</v>
      </c>
      <c r="AB8" s="122" t="str">
        <f>TEXT(Z8,"$###,###")</f>
        <v>$35,178</v>
      </c>
      <c r="AD8" s="123">
        <f t="shared" si="1"/>
        <v>1.2983505120202743E-2</v>
      </c>
      <c r="AF8" s="123">
        <f t="shared" si="0"/>
        <v>9.9754057642486016E-2</v>
      </c>
    </row>
    <row r="9" spans="1:32" x14ac:dyDescent="0.25">
      <c r="A9" s="52" t="s">
        <v>15</v>
      </c>
      <c r="B9" s="53"/>
      <c r="C9" s="54"/>
      <c r="D9" s="55">
        <f>AD104</f>
        <v>67.482660138718884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55.131880733944946</v>
      </c>
      <c r="P9" s="56" t="s">
        <v>89</v>
      </c>
      <c r="S9" s="120" t="s">
        <v>7</v>
      </c>
      <c r="T9" s="121">
        <v>116670105</v>
      </c>
      <c r="U9" s="121">
        <v>124605633</v>
      </c>
      <c r="V9" s="121">
        <v>136068502</v>
      </c>
      <c r="W9" s="121">
        <v>149910241</v>
      </c>
      <c r="X9" s="121">
        <v>126900562</v>
      </c>
      <c r="Y9" s="121">
        <v>149207632</v>
      </c>
      <c r="Z9" s="121">
        <v>170849121</v>
      </c>
      <c r="AB9" s="122" t="str">
        <f>TEXT(Z9/1000000,"$#,###.0")&amp;" mil"</f>
        <v>$170.8 mil</v>
      </c>
      <c r="AD9" s="123">
        <f t="shared" si="1"/>
        <v>0.14504277502373331</v>
      </c>
      <c r="AF9" s="123">
        <f t="shared" si="0"/>
        <v>0.46437787983476997</v>
      </c>
    </row>
    <row r="10" spans="1:32" x14ac:dyDescent="0.25">
      <c r="A10" s="52" t="s">
        <v>18</v>
      </c>
      <c r="B10" s="53"/>
      <c r="C10" s="54"/>
      <c r="D10" s="55">
        <f>AD105</f>
        <v>14.2390860873113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44.925458715596328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83.228211009174316</v>
      </c>
      <c r="P11" s="56" t="s">
        <v>89</v>
      </c>
      <c r="S11" s="120" t="s">
        <v>30</v>
      </c>
      <c r="T11" s="125">
        <v>3163</v>
      </c>
      <c r="U11" s="125">
        <v>3331</v>
      </c>
      <c r="V11" s="125">
        <v>3460</v>
      </c>
      <c r="W11" s="125">
        <v>3465</v>
      </c>
      <c r="X11" s="125">
        <v>3246</v>
      </c>
      <c r="Y11" s="125">
        <v>3645</v>
      </c>
      <c r="Z11" s="125">
        <v>3953</v>
      </c>
    </row>
    <row r="12" spans="1:32" ht="28.5" customHeight="1" x14ac:dyDescent="0.25">
      <c r="A12" s="52" t="s">
        <v>20</v>
      </c>
      <c r="B12" s="54"/>
      <c r="C12" s="54"/>
      <c r="D12" s="55">
        <f>AD108</f>
        <v>20.338637290901673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27.522935779816514</v>
      </c>
      <c r="P12" s="56" t="s">
        <v>89</v>
      </c>
      <c r="S12" s="120" t="s">
        <v>31</v>
      </c>
      <c r="T12" s="125">
        <v>794</v>
      </c>
      <c r="U12" s="125">
        <v>830</v>
      </c>
      <c r="V12" s="125">
        <v>829</v>
      </c>
      <c r="W12" s="125">
        <v>828</v>
      </c>
      <c r="X12" s="125">
        <v>675</v>
      </c>
      <c r="Y12" s="125">
        <v>810</v>
      </c>
      <c r="Z12" s="125">
        <v>958</v>
      </c>
    </row>
    <row r="13" spans="1:32" ht="15" customHeight="1" x14ac:dyDescent="0.25">
      <c r="A13" s="52" t="s">
        <v>21</v>
      </c>
      <c r="B13" s="54"/>
      <c r="C13" s="54"/>
      <c r="D13" s="55">
        <f>AD109</f>
        <v>14.789881680946552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44.1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21.23623011015912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25.397796817625455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583</v>
      </c>
      <c r="Z15" s="125">
        <v>669</v>
      </c>
      <c r="AB15" s="129">
        <f t="shared" ref="AB15:AB34" si="2">IF(Z15="np",0,Z15/$Z$34)</f>
        <v>0.13633584674954147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45</v>
      </c>
      <c r="Z16" s="125">
        <v>45</v>
      </c>
      <c r="AB16" s="129">
        <f t="shared" si="2"/>
        <v>9.1705726513144487E-3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410</v>
      </c>
      <c r="Z17" s="125">
        <v>488</v>
      </c>
      <c r="AB17" s="129">
        <f t="shared" si="2"/>
        <v>9.9449765640921131E-2</v>
      </c>
    </row>
    <row r="18" spans="1:28" x14ac:dyDescent="0.25">
      <c r="A18" s="82" t="str">
        <f>$S$1&amp;" ("&amp;$T$2&amp;" to "&amp;$Z$2&amp;")"</f>
        <v>Wakefield (2011-12 to 2017-18)</v>
      </c>
      <c r="B18" s="82"/>
      <c r="C18" s="82"/>
      <c r="D18" s="82"/>
      <c r="E18" s="82"/>
      <c r="F18" s="82"/>
      <c r="G18" s="82" t="str">
        <f>$S$1&amp;" ("&amp;$T$2&amp;" to "&amp;$Z$2&amp;")"</f>
        <v>Wakefield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11</v>
      </c>
      <c r="Z18" s="125">
        <v>15</v>
      </c>
      <c r="AB18" s="129">
        <f t="shared" si="2"/>
        <v>3.0568575504381496E-3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156</v>
      </c>
      <c r="Z19" s="125">
        <v>217</v>
      </c>
      <c r="AB19" s="129">
        <f t="shared" si="2"/>
        <v>4.4222539229671898E-2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167</v>
      </c>
      <c r="Z20" s="125">
        <v>164</v>
      </c>
      <c r="AB20" s="129">
        <f t="shared" si="2"/>
        <v>3.3421642551457104E-2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313</v>
      </c>
      <c r="Z21" s="125">
        <v>336</v>
      </c>
      <c r="AB21" s="129">
        <f t="shared" si="2"/>
        <v>6.8473609129814553E-2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127</v>
      </c>
      <c r="Z22" s="125">
        <v>155</v>
      </c>
      <c r="AB22" s="129">
        <f t="shared" si="2"/>
        <v>3.158752802119421E-2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334</v>
      </c>
      <c r="Z23" s="125">
        <v>334</v>
      </c>
      <c r="AB23" s="129">
        <f t="shared" si="2"/>
        <v>6.806602812308947E-2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6</v>
      </c>
      <c r="Z24" s="125">
        <v>7</v>
      </c>
      <c r="AB24" s="129">
        <f t="shared" si="2"/>
        <v>1.4265335235378032E-3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123</v>
      </c>
      <c r="Z25" s="125">
        <v>118</v>
      </c>
      <c r="AB25" s="129">
        <f t="shared" si="2"/>
        <v>2.404727939678011E-2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61</v>
      </c>
      <c r="Z26" s="125">
        <v>66</v>
      </c>
      <c r="AB26" s="129">
        <f t="shared" si="2"/>
        <v>1.3450173221927857E-2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134</v>
      </c>
      <c r="Z27" s="125">
        <v>153</v>
      </c>
      <c r="AB27" s="129">
        <f t="shared" si="2"/>
        <v>3.1179947014469127E-2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313</v>
      </c>
      <c r="Z28" s="125">
        <v>372</v>
      </c>
      <c r="AB28" s="129">
        <f t="shared" si="2"/>
        <v>7.5810067250866114E-2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182</v>
      </c>
      <c r="Z29" s="125">
        <v>184</v>
      </c>
      <c r="AB29" s="129">
        <f t="shared" si="2"/>
        <v>3.7497452618707967E-2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325</v>
      </c>
      <c r="Z30" s="125">
        <v>368</v>
      </c>
      <c r="AB30" s="129">
        <f t="shared" si="2"/>
        <v>7.4994905237415935E-2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312</v>
      </c>
      <c r="Z31" s="125">
        <v>355</v>
      </c>
      <c r="AB31" s="129">
        <f t="shared" si="2"/>
        <v>7.2345628693702868E-2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56</v>
      </c>
      <c r="Z32" s="125">
        <v>53</v>
      </c>
      <c r="AB32" s="129">
        <f t="shared" si="2"/>
        <v>1.0800896678214796E-2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127</v>
      </c>
      <c r="Z33" s="125">
        <v>142</v>
      </c>
      <c r="AB33" s="129">
        <f t="shared" si="2"/>
        <v>2.893825147748115E-2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4455</v>
      </c>
      <c r="Z34" s="132">
        <v>4907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6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38</v>
      </c>
      <c r="Y45" s="125">
        <v>33</v>
      </c>
      <c r="Z45" s="125">
        <v>60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144</v>
      </c>
      <c r="Y46" s="125">
        <v>178</v>
      </c>
      <c r="Z46" s="125">
        <v>179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172</v>
      </c>
      <c r="Y47" s="125">
        <v>229</v>
      </c>
      <c r="Z47" s="125">
        <v>238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234</v>
      </c>
      <c r="Y48" s="125">
        <v>223</v>
      </c>
      <c r="Z48" s="125">
        <v>225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Wakefield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209</v>
      </c>
      <c r="Y49" s="125">
        <v>241</v>
      </c>
      <c r="Z49" s="125">
        <v>257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192</v>
      </c>
      <c r="Y50" s="125">
        <v>216</v>
      </c>
      <c r="Z50" s="125">
        <v>242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198</v>
      </c>
      <c r="Y51" s="125">
        <v>205</v>
      </c>
      <c r="Z51" s="125">
        <v>192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201</v>
      </c>
      <c r="Y52" s="125">
        <v>227</v>
      </c>
      <c r="Z52" s="125">
        <v>270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190</v>
      </c>
      <c r="Y53" s="125">
        <v>235</v>
      </c>
      <c r="Z53" s="125">
        <v>263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175</v>
      </c>
      <c r="Y54" s="125">
        <v>225</v>
      </c>
      <c r="Z54" s="125">
        <v>237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184</v>
      </c>
      <c r="Y55" s="125">
        <v>218</v>
      </c>
      <c r="Z55" s="125">
        <v>228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86</v>
      </c>
      <c r="Y56" s="125">
        <v>100</v>
      </c>
      <c r="Z56" s="125">
        <v>137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51</v>
      </c>
      <c r="Y57" s="125">
        <v>60</v>
      </c>
      <c r="Z57" s="125">
        <v>71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19</v>
      </c>
      <c r="Y58" s="125">
        <v>18</v>
      </c>
      <c r="Z58" s="125">
        <v>22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11</v>
      </c>
      <c r="Y59" s="125">
        <v>25</v>
      </c>
      <c r="Z59" s="125">
        <v>18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10</v>
      </c>
      <c r="Y60" s="125">
        <v>10</v>
      </c>
      <c r="Z60" s="125">
        <v>20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2120</v>
      </c>
      <c r="Y61" s="125">
        <v>2448</v>
      </c>
      <c r="Z61" s="125">
        <v>2697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4</v>
      </c>
      <c r="Y63" s="125">
        <v>0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Wakefield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31</v>
      </c>
      <c r="Y64" s="125">
        <v>43</v>
      </c>
      <c r="Z64" s="125">
        <v>52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116</v>
      </c>
      <c r="Y65" s="125">
        <v>147</v>
      </c>
      <c r="Z65" s="125">
        <v>169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173</v>
      </c>
      <c r="Y66" s="125">
        <v>178</v>
      </c>
      <c r="Z66" s="125">
        <v>185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188</v>
      </c>
      <c r="Y67" s="125">
        <v>169</v>
      </c>
      <c r="Z67" s="125">
        <v>192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184</v>
      </c>
      <c r="Y68" s="125">
        <v>197</v>
      </c>
      <c r="Z68" s="125">
        <v>182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142</v>
      </c>
      <c r="Y69" s="125">
        <v>180</v>
      </c>
      <c r="Z69" s="125">
        <v>205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174</v>
      </c>
      <c r="Y70" s="125">
        <v>172</v>
      </c>
      <c r="Z70" s="125">
        <v>176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183</v>
      </c>
      <c r="Y71" s="125">
        <v>231</v>
      </c>
      <c r="Z71" s="125">
        <v>244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179</v>
      </c>
      <c r="Y72" s="125">
        <v>181</v>
      </c>
      <c r="Z72" s="125">
        <v>219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155</v>
      </c>
      <c r="Y73" s="125">
        <v>189</v>
      </c>
      <c r="Z73" s="125">
        <v>236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142</v>
      </c>
      <c r="Y74" s="125">
        <v>168</v>
      </c>
      <c r="Z74" s="125">
        <v>165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69</v>
      </c>
      <c r="Y75" s="125">
        <v>67</v>
      </c>
      <c r="Z75" s="125">
        <v>84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33</v>
      </c>
      <c r="Y76" s="125">
        <v>47</v>
      </c>
      <c r="Z76" s="125">
        <v>45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7</v>
      </c>
      <c r="Y77" s="125">
        <v>12</v>
      </c>
      <c r="Z77" s="125">
        <v>26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10</v>
      </c>
      <c r="Y78" s="125">
        <v>10</v>
      </c>
      <c r="Z78" s="125">
        <v>9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13</v>
      </c>
      <c r="Y79" s="125">
        <v>13</v>
      </c>
      <c r="Z79" s="125">
        <v>17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1801</v>
      </c>
      <c r="Y80" s="125">
        <v>2007</v>
      </c>
      <c r="Z80" s="125">
        <v>2207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Wakefield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125</v>
      </c>
      <c r="Y83" s="125">
        <v>137</v>
      </c>
      <c r="Z83" s="125">
        <v>159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72</v>
      </c>
      <c r="Y84" s="125">
        <v>85</v>
      </c>
      <c r="Z84" s="125">
        <v>82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4,902</v>
      </c>
      <c r="D85" s="96">
        <f t="shared" ref="D85:D90" si="4">AD4</f>
        <v>0.10033670033670039</v>
      </c>
      <c r="E85" s="97">
        <f t="shared" ref="E85:E90" si="5">AD4</f>
        <v>0.10033670033670039</v>
      </c>
      <c r="F85" s="96">
        <f t="shared" ref="F85:F90" si="6">AF4</f>
        <v>0.23850429509853455</v>
      </c>
      <c r="G85" s="97">
        <f t="shared" ref="G85:G90" si="7">AF4</f>
        <v>0.23850429509853455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196</v>
      </c>
      <c r="Y85" s="125">
        <v>224</v>
      </c>
      <c r="Z85" s="125">
        <v>255</v>
      </c>
    </row>
    <row r="86" spans="1:32" ht="15" customHeight="1" x14ac:dyDescent="0.25">
      <c r="A86" s="98" t="s">
        <v>4</v>
      </c>
      <c r="B86" s="95"/>
      <c r="C86" s="109" t="str">
        <f t="shared" si="3"/>
        <v>2,701</v>
      </c>
      <c r="D86" s="96">
        <f t="shared" si="4"/>
        <v>0.10334967320261446</v>
      </c>
      <c r="E86" s="97">
        <f t="shared" si="5"/>
        <v>0.10334967320261446</v>
      </c>
      <c r="F86" s="96">
        <f t="shared" si="6"/>
        <v>0.23955943093162002</v>
      </c>
      <c r="G86" s="97">
        <f t="shared" si="7"/>
        <v>0.23955943093162002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40</v>
      </c>
      <c r="Y86" s="125">
        <v>38</v>
      </c>
      <c r="Z86" s="125">
        <v>44</v>
      </c>
    </row>
    <row r="87" spans="1:32" ht="15" customHeight="1" x14ac:dyDescent="0.25">
      <c r="A87" s="98" t="s">
        <v>5</v>
      </c>
      <c r="B87" s="95"/>
      <c r="C87" s="109" t="str">
        <f t="shared" si="3"/>
        <v>2,202</v>
      </c>
      <c r="D87" s="96">
        <f t="shared" si="4"/>
        <v>9.7159940209267548E-2</v>
      </c>
      <c r="E87" s="97">
        <f t="shared" si="5"/>
        <v>9.7159940209267548E-2</v>
      </c>
      <c r="F87" s="96">
        <f t="shared" si="6"/>
        <v>0.23916713562183456</v>
      </c>
      <c r="G87" s="97">
        <f t="shared" si="7"/>
        <v>0.23916713562183456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39</v>
      </c>
      <c r="Y87" s="125">
        <v>37</v>
      </c>
      <c r="Z87" s="125">
        <v>38</v>
      </c>
    </row>
    <row r="88" spans="1:32" ht="15" customHeight="1" x14ac:dyDescent="0.25">
      <c r="A88" s="95" t="s">
        <v>6</v>
      </c>
      <c r="B88" s="95"/>
      <c r="C88" s="109" t="str">
        <f t="shared" si="3"/>
        <v>3,488</v>
      </c>
      <c r="D88" s="96">
        <f t="shared" si="4"/>
        <v>0.10519645120405574</v>
      </c>
      <c r="E88" s="97">
        <f t="shared" si="5"/>
        <v>0.10519645120405574</v>
      </c>
      <c r="F88" s="96">
        <f t="shared" si="6"/>
        <v>0.23381676689069675</v>
      </c>
      <c r="G88" s="97">
        <f t="shared" si="7"/>
        <v>0.23381676689069675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24</v>
      </c>
      <c r="Y88" s="125">
        <v>29</v>
      </c>
      <c r="Z88" s="125">
        <v>35</v>
      </c>
    </row>
    <row r="89" spans="1:32" ht="15" customHeight="1" x14ac:dyDescent="0.25">
      <c r="A89" s="95" t="s">
        <v>104</v>
      </c>
      <c r="B89" s="95"/>
      <c r="C89" s="146" t="str">
        <f t="shared" si="3"/>
        <v>$35,178</v>
      </c>
      <c r="D89" s="96">
        <f t="shared" si="4"/>
        <v>1.2983505120202743E-2</v>
      </c>
      <c r="E89" s="97">
        <f t="shared" si="5"/>
        <v>1.2983505120202743E-2</v>
      </c>
      <c r="F89" s="96">
        <f t="shared" si="6"/>
        <v>9.9754057642486016E-2</v>
      </c>
      <c r="G89" s="97">
        <f t="shared" si="7"/>
        <v>9.9754057642486016E-2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248</v>
      </c>
      <c r="Y89" s="125">
        <v>274</v>
      </c>
      <c r="Z89" s="125">
        <v>283</v>
      </c>
    </row>
    <row r="90" spans="1:32" ht="15" customHeight="1" x14ac:dyDescent="0.25">
      <c r="A90" s="95" t="s">
        <v>7</v>
      </c>
      <c r="B90" s="95"/>
      <c r="C90" s="109" t="str">
        <f t="shared" si="3"/>
        <v>$170.8 mil</v>
      </c>
      <c r="D90" s="96">
        <f t="shared" si="4"/>
        <v>0.14504277502373331</v>
      </c>
      <c r="E90" s="97">
        <f t="shared" si="5"/>
        <v>0.14504277502373331</v>
      </c>
      <c r="F90" s="96">
        <f t="shared" si="6"/>
        <v>0.46437787983476997</v>
      </c>
      <c r="G90" s="97">
        <f t="shared" si="7"/>
        <v>0.46437787983476997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418</v>
      </c>
      <c r="Y90" s="125">
        <v>433</v>
      </c>
      <c r="Z90" s="125">
        <v>505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1556</v>
      </c>
      <c r="Y91" s="125">
        <v>1737</v>
      </c>
      <c r="Z91" s="125">
        <v>1926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65</v>
      </c>
      <c r="Y93" s="125">
        <v>70</v>
      </c>
      <c r="Z93" s="125">
        <v>70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175</v>
      </c>
      <c r="Y94" s="125">
        <v>181</v>
      </c>
      <c r="Z94" s="125">
        <v>213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51</v>
      </c>
      <c r="Y95" s="125">
        <v>51</v>
      </c>
      <c r="Z95" s="125">
        <v>49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220</v>
      </c>
      <c r="Y96" s="125">
        <v>244</v>
      </c>
      <c r="Z96" s="125">
        <v>260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175</v>
      </c>
      <c r="Y97" s="125">
        <v>210</v>
      </c>
      <c r="Z97" s="125">
        <v>220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97</v>
      </c>
      <c r="Y98" s="125">
        <v>114</v>
      </c>
      <c r="Z98" s="125">
        <v>133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21</v>
      </c>
      <c r="Y99" s="125">
        <v>23</v>
      </c>
      <c r="Z99" s="125">
        <v>27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175</v>
      </c>
      <c r="Y100" s="125">
        <v>201</v>
      </c>
      <c r="Z100" s="125">
        <v>222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1273</v>
      </c>
      <c r="Y101" s="125">
        <v>1419</v>
      </c>
      <c r="Z101" s="125">
        <v>1564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2698</v>
      </c>
      <c r="Y104" s="125">
        <v>3127</v>
      </c>
      <c r="Z104" s="125">
        <v>3308</v>
      </c>
      <c r="AB104" s="122" t="str">
        <f>TEXT(Z104,"###,###")</f>
        <v>3,308</v>
      </c>
      <c r="AD104" s="143">
        <f>Z104/($Z$4)*100</f>
        <v>67.482660138718884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593</v>
      </c>
      <c r="Y105" s="125">
        <v>662</v>
      </c>
      <c r="Z105" s="125">
        <v>698</v>
      </c>
      <c r="AB105" s="122" t="str">
        <f>TEXT(Z105,"###,###")</f>
        <v>698</v>
      </c>
      <c r="AD105" s="143">
        <f>Z105/($Z$4)*100</f>
        <v>14.2390860873113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3291</v>
      </c>
      <c r="Y106" s="132">
        <v>3789</v>
      </c>
      <c r="Z106" s="132">
        <v>4006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634</v>
      </c>
      <c r="Y108" s="125">
        <v>837</v>
      </c>
      <c r="Z108" s="125">
        <v>997</v>
      </c>
      <c r="AB108" s="122" t="str">
        <f>TEXT(Z108,"###,###")</f>
        <v>997</v>
      </c>
      <c r="AD108" s="143">
        <f>Z108/($Z$4)*100</f>
        <v>20.338637290901673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630</v>
      </c>
      <c r="Y109" s="125">
        <v>699</v>
      </c>
      <c r="Z109" s="125">
        <v>725</v>
      </c>
      <c r="AB109" s="122" t="str">
        <f>TEXT(Z109,"###,###")</f>
        <v>725</v>
      </c>
      <c r="AD109" s="143">
        <f>Z109/($Z$4)*100</f>
        <v>14.789881680946552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897</v>
      </c>
      <c r="Y110" s="125">
        <v>1045</v>
      </c>
      <c r="Z110" s="125">
        <v>1041</v>
      </c>
      <c r="AB110" s="122" t="str">
        <f>TEXT(Z110,"###,###")</f>
        <v>1,041</v>
      </c>
      <c r="AD110" s="143">
        <f>Z110/($Z$4)*100</f>
        <v>21.23623011015912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1128</v>
      </c>
      <c r="Y111" s="125">
        <v>1208</v>
      </c>
      <c r="Z111" s="125">
        <v>1245</v>
      </c>
      <c r="AB111" s="122" t="str">
        <f>TEXT(Z111,"###,###")</f>
        <v>1,245</v>
      </c>
      <c r="AD111" s="143">
        <f>Z111/($Z$4)*100</f>
        <v>25.397796817625455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3924</v>
      </c>
      <c r="Y112" s="125">
        <v>4455</v>
      </c>
      <c r="Z112" s="125">
        <v>4906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45.37</v>
      </c>
      <c r="U118" s="144">
        <v>40.51</v>
      </c>
      <c r="V118" s="144">
        <v>41.34</v>
      </c>
      <c r="W118" s="144">
        <v>41.2</v>
      </c>
      <c r="X118" s="144">
        <v>45</v>
      </c>
      <c r="Y118" s="144">
        <v>43.54</v>
      </c>
      <c r="Z118" s="144">
        <v>44.07</v>
      </c>
      <c r="AB118" s="122" t="str">
        <f>TEXT(Z118,"##.0")</f>
        <v>44.1</v>
      </c>
    </row>
    <row r="120" spans="19:32" x14ac:dyDescent="0.25">
      <c r="S120" s="115" t="s">
        <v>106</v>
      </c>
      <c r="T120" s="125">
        <v>2036</v>
      </c>
      <c r="U120" s="125">
        <v>2135</v>
      </c>
      <c r="V120" s="125">
        <v>2239</v>
      </c>
      <c r="W120" s="125">
        <v>2291</v>
      </c>
      <c r="X120" s="125">
        <v>2160</v>
      </c>
      <c r="Y120" s="125">
        <v>2346</v>
      </c>
      <c r="Z120" s="125">
        <v>2532</v>
      </c>
      <c r="AB120" s="122" t="str">
        <f>TEXT(Z120,"###,###")</f>
        <v>2,532</v>
      </c>
    </row>
    <row r="121" spans="19:32" x14ac:dyDescent="0.25">
      <c r="S121" s="115" t="s">
        <v>107</v>
      </c>
      <c r="T121" s="125">
        <v>484</v>
      </c>
      <c r="U121" s="125">
        <v>498</v>
      </c>
      <c r="V121" s="125">
        <v>482</v>
      </c>
      <c r="W121" s="125">
        <v>504</v>
      </c>
      <c r="X121" s="125">
        <v>380</v>
      </c>
      <c r="Y121" s="125">
        <v>475</v>
      </c>
      <c r="Z121" s="125">
        <v>589</v>
      </c>
      <c r="AB121" s="122" t="str">
        <f>TEXT(Z121,"###,###")</f>
        <v>589</v>
      </c>
    </row>
    <row r="122" spans="19:32" x14ac:dyDescent="0.25">
      <c r="S122" s="115" t="s">
        <v>108</v>
      </c>
      <c r="T122" s="125">
        <v>309</v>
      </c>
      <c r="U122" s="125">
        <v>335</v>
      </c>
      <c r="V122" s="125">
        <v>341</v>
      </c>
      <c r="W122" s="125">
        <v>327</v>
      </c>
      <c r="X122" s="125">
        <v>291</v>
      </c>
      <c r="Y122" s="125">
        <v>335</v>
      </c>
      <c r="Z122" s="125">
        <v>371</v>
      </c>
      <c r="AB122" s="122" t="str">
        <f>TEXT(Z122,"###,###")</f>
        <v>371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2345</v>
      </c>
      <c r="U124" s="125">
        <v>2470</v>
      </c>
      <c r="V124" s="125">
        <v>2580</v>
      </c>
      <c r="W124" s="125">
        <v>2618</v>
      </c>
      <c r="X124" s="125">
        <v>2451</v>
      </c>
      <c r="Y124" s="125">
        <v>2681</v>
      </c>
      <c r="Z124" s="125">
        <v>2903</v>
      </c>
      <c r="AB124" s="122" t="str">
        <f>TEXT(Z124,"###,###")</f>
        <v>2,903</v>
      </c>
      <c r="AD124" s="139">
        <f>Z124/$Z$7*100</f>
        <v>83.228211009174316</v>
      </c>
    </row>
    <row r="125" spans="19:32" x14ac:dyDescent="0.25">
      <c r="S125" s="115" t="s">
        <v>110</v>
      </c>
      <c r="T125" s="125">
        <v>793</v>
      </c>
      <c r="U125" s="125">
        <v>833</v>
      </c>
      <c r="V125" s="125">
        <v>823</v>
      </c>
      <c r="W125" s="125">
        <v>831</v>
      </c>
      <c r="X125" s="125">
        <v>671</v>
      </c>
      <c r="Y125" s="125">
        <v>810</v>
      </c>
      <c r="Z125" s="125">
        <v>960</v>
      </c>
      <c r="AB125" s="122" t="str">
        <f>TEXT(Z125,"###,###")</f>
        <v>960</v>
      </c>
      <c r="AD125" s="139">
        <f>Z125/$Z$7*100</f>
        <v>27.522935779816514</v>
      </c>
    </row>
    <row r="127" spans="19:32" x14ac:dyDescent="0.25">
      <c r="S127" s="115" t="s">
        <v>111</v>
      </c>
      <c r="T127" s="125">
        <v>1574</v>
      </c>
      <c r="U127" s="125">
        <v>1653</v>
      </c>
      <c r="V127" s="125">
        <v>1691</v>
      </c>
      <c r="W127" s="125">
        <v>1742</v>
      </c>
      <c r="X127" s="125">
        <v>1558</v>
      </c>
      <c r="Y127" s="125">
        <v>1737</v>
      </c>
      <c r="Z127" s="125">
        <v>1923</v>
      </c>
      <c r="AB127" s="122" t="str">
        <f>TEXT(Z127,"###,###")</f>
        <v>1,923</v>
      </c>
      <c r="AD127" s="139">
        <f>Z127/$Z$7*100</f>
        <v>55.131880733944946</v>
      </c>
    </row>
    <row r="128" spans="19:32" x14ac:dyDescent="0.25">
      <c r="S128" s="115" t="s">
        <v>112</v>
      </c>
      <c r="T128" s="125">
        <v>1252</v>
      </c>
      <c r="U128" s="125">
        <v>1314</v>
      </c>
      <c r="V128" s="125">
        <v>1382</v>
      </c>
      <c r="W128" s="125">
        <v>1383</v>
      </c>
      <c r="X128" s="125">
        <v>1277</v>
      </c>
      <c r="Y128" s="125">
        <v>1419</v>
      </c>
      <c r="Z128" s="125">
        <v>1567</v>
      </c>
      <c r="AB128" s="122" t="str">
        <f>TEXT(Z128,"###,###")</f>
        <v>1,567</v>
      </c>
      <c r="AD128" s="139">
        <f>Z128/$Z$7*100</f>
        <v>44.925458715596328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85" id="{EF4F3492-8C17-4EB1-B766-92A8C5A0675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88" id="{3DF0DBBB-A106-43E7-BA30-6390B919471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91" id="{7DD673CC-E712-497D-9884-53B4D8819CB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94" id="{7E4D1829-0257-48D9-BD50-FB26DA69833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8C1EE-C879-491C-8512-C6C3239B3CB5}">
  <sheetPr codeName="Sheet128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Walkerville</v>
      </c>
      <c r="T1" s="113"/>
      <c r="U1" s="113"/>
      <c r="V1" s="113"/>
      <c r="W1" s="113"/>
      <c r="X1" s="113"/>
      <c r="Y1" s="114" t="str">
        <f>Y3</f>
        <v>10.64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184</v>
      </c>
      <c r="Y3" s="118" t="s">
        <v>261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10.64 Walkerville,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5577</v>
      </c>
      <c r="U4" s="121">
        <v>5666</v>
      </c>
      <c r="V4" s="121">
        <v>5715</v>
      </c>
      <c r="W4" s="121">
        <v>5665</v>
      </c>
      <c r="X4" s="121">
        <v>5579</v>
      </c>
      <c r="Y4" s="121">
        <v>5669</v>
      </c>
      <c r="Z4" s="121">
        <v>5829</v>
      </c>
      <c r="AB4" s="122" t="str">
        <f>TEXT(Z4,"###,###")</f>
        <v>5,829</v>
      </c>
      <c r="AD4" s="123">
        <f>Z4/Y4-1</f>
        <v>2.8223672605397709E-2</v>
      </c>
      <c r="AF4" s="123">
        <f t="shared" ref="AF4:AF9" si="0">Z4/T4-1</f>
        <v>4.5185583647122218E-2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2819</v>
      </c>
      <c r="U5" s="121">
        <v>2868</v>
      </c>
      <c r="V5" s="121">
        <v>2881</v>
      </c>
      <c r="W5" s="121">
        <v>2807</v>
      </c>
      <c r="X5" s="121">
        <v>2775</v>
      </c>
      <c r="Y5" s="121">
        <v>2841</v>
      </c>
      <c r="Z5" s="121">
        <v>2943</v>
      </c>
      <c r="AB5" s="122" t="str">
        <f>TEXT(Z5,"###,###")</f>
        <v>2,943</v>
      </c>
      <c r="AD5" s="123">
        <f t="shared" ref="AD5:AD9" si="1">Z5/Y5-1</f>
        <v>3.5902851108764455E-2</v>
      </c>
      <c r="AF5" s="123">
        <f t="shared" si="0"/>
        <v>4.3987229514012016E-2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2760</v>
      </c>
      <c r="U6" s="121">
        <v>2803</v>
      </c>
      <c r="V6" s="121">
        <v>2830</v>
      </c>
      <c r="W6" s="121">
        <v>2862</v>
      </c>
      <c r="X6" s="121">
        <v>2806</v>
      </c>
      <c r="Y6" s="121">
        <v>2828</v>
      </c>
      <c r="Z6" s="121">
        <v>2887</v>
      </c>
      <c r="AB6" s="122" t="str">
        <f>TEXT(Z6,"###,###")</f>
        <v>2,887</v>
      </c>
      <c r="AD6" s="123">
        <f t="shared" si="1"/>
        <v>2.0862800565770945E-2</v>
      </c>
      <c r="AF6" s="123">
        <f t="shared" si="0"/>
        <v>4.6014492753623237E-2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3930</v>
      </c>
      <c r="U7" s="121">
        <v>3922</v>
      </c>
      <c r="V7" s="121">
        <v>3989</v>
      </c>
      <c r="W7" s="121">
        <v>3945</v>
      </c>
      <c r="X7" s="121">
        <v>3956</v>
      </c>
      <c r="Y7" s="121">
        <v>4023</v>
      </c>
      <c r="Z7" s="121">
        <v>4130</v>
      </c>
      <c r="AB7" s="122" t="str">
        <f>TEXT(Z7,"###,###")</f>
        <v>4,130</v>
      </c>
      <c r="AD7" s="123">
        <f t="shared" si="1"/>
        <v>2.6597066865523322E-2</v>
      </c>
      <c r="AF7" s="123">
        <f t="shared" si="0"/>
        <v>5.0890585241730291E-2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5,829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4,130</v>
      </c>
      <c r="P8" s="48"/>
      <c r="S8" s="120" t="s">
        <v>88</v>
      </c>
      <c r="T8" s="121">
        <v>36302.959999999999</v>
      </c>
      <c r="U8" s="121">
        <v>36651.64</v>
      </c>
      <c r="V8" s="121">
        <v>38279.379999999997</v>
      </c>
      <c r="W8" s="121">
        <v>39199</v>
      </c>
      <c r="X8" s="121">
        <v>43200.2</v>
      </c>
      <c r="Y8" s="121">
        <v>45492</v>
      </c>
      <c r="Z8" s="121">
        <v>47935.66</v>
      </c>
      <c r="AB8" s="122" t="str">
        <f>TEXT(Z8,"$###,###")</f>
        <v>$47,936</v>
      </c>
      <c r="AD8" s="123">
        <f t="shared" si="1"/>
        <v>5.3716257803569922E-2</v>
      </c>
      <c r="AF8" s="123">
        <f t="shared" si="0"/>
        <v>0.32043392604900545</v>
      </c>
    </row>
    <row r="9" spans="1:32" x14ac:dyDescent="0.25">
      <c r="A9" s="52" t="s">
        <v>15</v>
      </c>
      <c r="B9" s="53"/>
      <c r="C9" s="54"/>
      <c r="D9" s="55">
        <f>AD104</f>
        <v>68.416537999656896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50.411622276029057</v>
      </c>
      <c r="P9" s="56" t="s">
        <v>89</v>
      </c>
      <c r="S9" s="120" t="s">
        <v>7</v>
      </c>
      <c r="T9" s="121">
        <v>275768045</v>
      </c>
      <c r="U9" s="121">
        <v>283565854</v>
      </c>
      <c r="V9" s="121">
        <v>297608368</v>
      </c>
      <c r="W9" s="121">
        <v>307457277</v>
      </c>
      <c r="X9" s="121">
        <v>322109798</v>
      </c>
      <c r="Y9" s="121">
        <v>339568450</v>
      </c>
      <c r="Z9" s="121">
        <v>351767456</v>
      </c>
      <c r="AB9" s="122" t="str">
        <f>TEXT(Z9/1000000,"$#,###.0")&amp;" mil"</f>
        <v>$351.8 mil</v>
      </c>
      <c r="AD9" s="123">
        <f t="shared" si="1"/>
        <v>3.5925027781585683E-2</v>
      </c>
      <c r="AF9" s="123">
        <f t="shared" si="0"/>
        <v>0.27559179672177025</v>
      </c>
    </row>
    <row r="10" spans="1:32" x14ac:dyDescent="0.25">
      <c r="A10" s="52" t="s">
        <v>18</v>
      </c>
      <c r="B10" s="53"/>
      <c r="C10" s="54"/>
      <c r="D10" s="55">
        <f>AD105</f>
        <v>22.868416537999657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49.418886198547213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90.77481840193704</v>
      </c>
      <c r="P11" s="56" t="s">
        <v>89</v>
      </c>
      <c r="S11" s="120" t="s">
        <v>30</v>
      </c>
      <c r="T11" s="125">
        <v>4772</v>
      </c>
      <c r="U11" s="125">
        <v>4858</v>
      </c>
      <c r="V11" s="125">
        <v>4922</v>
      </c>
      <c r="W11" s="125">
        <v>4889</v>
      </c>
      <c r="X11" s="125">
        <v>4836</v>
      </c>
      <c r="Y11" s="125">
        <v>4918</v>
      </c>
      <c r="Z11" s="125">
        <v>5059</v>
      </c>
    </row>
    <row r="12" spans="1:32" ht="28.5" customHeight="1" x14ac:dyDescent="0.25">
      <c r="A12" s="52" t="s">
        <v>20</v>
      </c>
      <c r="B12" s="54"/>
      <c r="C12" s="54"/>
      <c r="D12" s="55">
        <f>AD108</f>
        <v>19.162806656373306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18.692493946731233</v>
      </c>
      <c r="P12" s="56" t="s">
        <v>89</v>
      </c>
      <c r="S12" s="120" t="s">
        <v>31</v>
      </c>
      <c r="T12" s="125">
        <v>810</v>
      </c>
      <c r="U12" s="125">
        <v>811</v>
      </c>
      <c r="V12" s="125">
        <v>787</v>
      </c>
      <c r="W12" s="125">
        <v>780</v>
      </c>
      <c r="X12" s="125">
        <v>742</v>
      </c>
      <c r="Y12" s="125">
        <v>751</v>
      </c>
      <c r="Z12" s="125">
        <v>772</v>
      </c>
    </row>
    <row r="13" spans="1:32" ht="15" customHeight="1" x14ac:dyDescent="0.25">
      <c r="A13" s="52" t="s">
        <v>21</v>
      </c>
      <c r="B13" s="54"/>
      <c r="C13" s="54"/>
      <c r="D13" s="55">
        <f>AD109</f>
        <v>12.626522559615713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43.5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20.8955223880597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38.617258534911649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59</v>
      </c>
      <c r="Z15" s="125">
        <v>46</v>
      </c>
      <c r="AB15" s="129">
        <f t="shared" ref="AB15:AB34" si="2">IF(Z15="np",0,Z15/$Z$34)</f>
        <v>7.8915765997598208E-3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41</v>
      </c>
      <c r="Z16" s="125">
        <v>36</v>
      </c>
      <c r="AB16" s="129">
        <f t="shared" si="2"/>
        <v>6.1760164693772518E-3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249</v>
      </c>
      <c r="Z17" s="125">
        <v>261</v>
      </c>
      <c r="AB17" s="129">
        <f t="shared" si="2"/>
        <v>4.4776119402985072E-2</v>
      </c>
    </row>
    <row r="18" spans="1:28" x14ac:dyDescent="0.25">
      <c r="A18" s="82" t="str">
        <f>$S$1&amp;" ("&amp;$T$2&amp;" to "&amp;$Z$2&amp;")"</f>
        <v>Walkerville (2011-12 to 2017-18)</v>
      </c>
      <c r="B18" s="82"/>
      <c r="C18" s="82"/>
      <c r="D18" s="82"/>
      <c r="E18" s="82"/>
      <c r="F18" s="82"/>
      <c r="G18" s="82" t="str">
        <f>$S$1&amp;" ("&amp;$T$2&amp;" to "&amp;$Z$2&amp;")"</f>
        <v>Walkerville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31</v>
      </c>
      <c r="Z18" s="125">
        <v>33</v>
      </c>
      <c r="AB18" s="129">
        <f t="shared" si="2"/>
        <v>5.6613484302624811E-3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173</v>
      </c>
      <c r="Z19" s="125">
        <v>198</v>
      </c>
      <c r="AB19" s="129">
        <f t="shared" si="2"/>
        <v>3.3968090581574885E-2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184</v>
      </c>
      <c r="Z20" s="125">
        <v>191</v>
      </c>
      <c r="AB20" s="129">
        <f t="shared" si="2"/>
        <v>3.2767198490307084E-2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398</v>
      </c>
      <c r="Z21" s="125">
        <v>400</v>
      </c>
      <c r="AB21" s="129">
        <f t="shared" si="2"/>
        <v>6.8622405215302801E-2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399</v>
      </c>
      <c r="Z22" s="125">
        <v>408</v>
      </c>
      <c r="AB22" s="129">
        <f t="shared" si="2"/>
        <v>6.9994853319608849E-2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85</v>
      </c>
      <c r="Z23" s="125">
        <v>111</v>
      </c>
      <c r="AB23" s="129">
        <f t="shared" si="2"/>
        <v>1.9042717447246525E-2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93</v>
      </c>
      <c r="Z24" s="125">
        <v>98</v>
      </c>
      <c r="AB24" s="129">
        <f t="shared" si="2"/>
        <v>1.6812489277749185E-2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224</v>
      </c>
      <c r="Z25" s="125">
        <v>225</v>
      </c>
      <c r="AB25" s="129">
        <f t="shared" si="2"/>
        <v>3.860010293360782E-2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142</v>
      </c>
      <c r="Z26" s="125">
        <v>157</v>
      </c>
      <c r="AB26" s="129">
        <f t="shared" si="2"/>
        <v>2.6934294047006348E-2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526</v>
      </c>
      <c r="Z27" s="125">
        <v>615</v>
      </c>
      <c r="AB27" s="129">
        <f t="shared" si="2"/>
        <v>0.10550694801852804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321</v>
      </c>
      <c r="Z28" s="125">
        <v>336</v>
      </c>
      <c r="AB28" s="129">
        <f t="shared" si="2"/>
        <v>5.7642820380854352E-2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379</v>
      </c>
      <c r="Z29" s="125">
        <v>376</v>
      </c>
      <c r="AB29" s="129">
        <f t="shared" si="2"/>
        <v>6.4505060902384628E-2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597</v>
      </c>
      <c r="Z30" s="125">
        <v>619</v>
      </c>
      <c r="AB30" s="129">
        <f t="shared" si="2"/>
        <v>0.10619317207068107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1004</v>
      </c>
      <c r="Z31" s="125">
        <v>1101</v>
      </c>
      <c r="AB31" s="129">
        <f t="shared" si="2"/>
        <v>0.18888317035512095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110</v>
      </c>
      <c r="Z32" s="125">
        <v>137</v>
      </c>
      <c r="AB32" s="129">
        <f t="shared" si="2"/>
        <v>2.3503173786241206E-2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139</v>
      </c>
      <c r="Z33" s="125">
        <v>146</v>
      </c>
      <c r="AB33" s="129">
        <f t="shared" si="2"/>
        <v>2.5047177903585519E-2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5669</v>
      </c>
      <c r="Z34" s="132">
        <v>5829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29</v>
      </c>
      <c r="Y45" s="125">
        <v>28</v>
      </c>
      <c r="Z45" s="125">
        <v>30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131</v>
      </c>
      <c r="Y46" s="125">
        <v>124</v>
      </c>
      <c r="Z46" s="125">
        <v>153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290</v>
      </c>
      <c r="Y47" s="125">
        <v>308</v>
      </c>
      <c r="Z47" s="125">
        <v>300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358</v>
      </c>
      <c r="Y48" s="125">
        <v>338</v>
      </c>
      <c r="Z48" s="125">
        <v>335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Walkerville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243</v>
      </c>
      <c r="Y49" s="125">
        <v>315</v>
      </c>
      <c r="Z49" s="125">
        <v>326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245</v>
      </c>
      <c r="Y50" s="125">
        <v>242</v>
      </c>
      <c r="Z50" s="125">
        <v>268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238</v>
      </c>
      <c r="Y51" s="125">
        <v>228</v>
      </c>
      <c r="Z51" s="125">
        <v>237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274</v>
      </c>
      <c r="Y52" s="125">
        <v>286</v>
      </c>
      <c r="Z52" s="125">
        <v>297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245</v>
      </c>
      <c r="Y53" s="125">
        <v>251</v>
      </c>
      <c r="Z53" s="125">
        <v>259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237</v>
      </c>
      <c r="Y54" s="125">
        <v>210</v>
      </c>
      <c r="Z54" s="125">
        <v>221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211</v>
      </c>
      <c r="Y55" s="125">
        <v>217</v>
      </c>
      <c r="Z55" s="125">
        <v>211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147</v>
      </c>
      <c r="Y56" s="125">
        <v>138</v>
      </c>
      <c r="Z56" s="125">
        <v>141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67</v>
      </c>
      <c r="Y57" s="125">
        <v>88</v>
      </c>
      <c r="Z57" s="125">
        <v>97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38</v>
      </c>
      <c r="Y58" s="125">
        <v>35</v>
      </c>
      <c r="Z58" s="125">
        <v>37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18</v>
      </c>
      <c r="Y59" s="125">
        <v>20</v>
      </c>
      <c r="Z59" s="125">
        <v>21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9</v>
      </c>
      <c r="Y60" s="125">
        <v>10</v>
      </c>
      <c r="Z60" s="125">
        <v>11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2773</v>
      </c>
      <c r="Y61" s="125">
        <v>2841</v>
      </c>
      <c r="Z61" s="125">
        <v>2940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6</v>
      </c>
      <c r="Z63" s="125">
        <v>2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Walkerville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35</v>
      </c>
      <c r="Y64" s="125">
        <v>39</v>
      </c>
      <c r="Z64" s="125">
        <v>47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185</v>
      </c>
      <c r="Y65" s="125">
        <v>148</v>
      </c>
      <c r="Z65" s="125">
        <v>148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309</v>
      </c>
      <c r="Y66" s="125">
        <v>311</v>
      </c>
      <c r="Z66" s="125">
        <v>290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313</v>
      </c>
      <c r="Y67" s="125">
        <v>302</v>
      </c>
      <c r="Z67" s="125">
        <v>344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249</v>
      </c>
      <c r="Y68" s="125">
        <v>281</v>
      </c>
      <c r="Z68" s="125">
        <v>316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215</v>
      </c>
      <c r="Y69" s="125">
        <v>240</v>
      </c>
      <c r="Z69" s="125">
        <v>247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229</v>
      </c>
      <c r="Y70" s="125">
        <v>218</v>
      </c>
      <c r="Z70" s="125">
        <v>235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298</v>
      </c>
      <c r="Y71" s="125">
        <v>281</v>
      </c>
      <c r="Z71" s="125">
        <v>286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245</v>
      </c>
      <c r="Y72" s="125">
        <v>280</v>
      </c>
      <c r="Z72" s="125">
        <v>257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279</v>
      </c>
      <c r="Y73" s="125">
        <v>258</v>
      </c>
      <c r="Z73" s="125">
        <v>265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193</v>
      </c>
      <c r="Y74" s="125">
        <v>219</v>
      </c>
      <c r="Z74" s="125">
        <v>205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117</v>
      </c>
      <c r="Y75" s="125">
        <v>133</v>
      </c>
      <c r="Z75" s="125">
        <v>127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66</v>
      </c>
      <c r="Y76" s="125">
        <v>68</v>
      </c>
      <c r="Z76" s="125">
        <v>71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20</v>
      </c>
      <c r="Y77" s="125">
        <v>12</v>
      </c>
      <c r="Z77" s="125">
        <v>19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19</v>
      </c>
      <c r="Y78" s="125">
        <v>22</v>
      </c>
      <c r="Z78" s="125">
        <v>18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19</v>
      </c>
      <c r="Y79" s="125">
        <v>12</v>
      </c>
      <c r="Z79" s="125">
        <v>14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2802</v>
      </c>
      <c r="Y80" s="125">
        <v>2828</v>
      </c>
      <c r="Z80" s="125">
        <v>2885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Walkerville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343</v>
      </c>
      <c r="Y83" s="125">
        <v>341</v>
      </c>
      <c r="Z83" s="125">
        <v>354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577</v>
      </c>
      <c r="Y84" s="125">
        <v>606</v>
      </c>
      <c r="Z84" s="125">
        <v>605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5,829</v>
      </c>
      <c r="D85" s="96">
        <f t="shared" ref="D85:D90" si="4">AD4</f>
        <v>2.8223672605397709E-2</v>
      </c>
      <c r="E85" s="97">
        <f t="shared" ref="E85:E90" si="5">AD4</f>
        <v>2.8223672605397709E-2</v>
      </c>
      <c r="F85" s="96">
        <f t="shared" ref="F85:F90" si="6">AF4</f>
        <v>4.5185583647122218E-2</v>
      </c>
      <c r="G85" s="97">
        <f t="shared" ref="G85:G90" si="7">AF4</f>
        <v>4.5185583647122218E-2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148</v>
      </c>
      <c r="Y85" s="125">
        <v>151</v>
      </c>
      <c r="Z85" s="125">
        <v>166</v>
      </c>
    </row>
    <row r="86" spans="1:32" ht="15" customHeight="1" x14ac:dyDescent="0.25">
      <c r="A86" s="98" t="s">
        <v>4</v>
      </c>
      <c r="B86" s="95"/>
      <c r="C86" s="109" t="str">
        <f t="shared" si="3"/>
        <v>2,943</v>
      </c>
      <c r="D86" s="96">
        <f t="shared" si="4"/>
        <v>3.5902851108764455E-2</v>
      </c>
      <c r="E86" s="97">
        <f t="shared" si="5"/>
        <v>3.5902851108764455E-2</v>
      </c>
      <c r="F86" s="96">
        <f t="shared" si="6"/>
        <v>4.3987229514012016E-2</v>
      </c>
      <c r="G86" s="97">
        <f t="shared" si="7"/>
        <v>4.3987229514012016E-2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115</v>
      </c>
      <c r="Y86" s="125">
        <v>134</v>
      </c>
      <c r="Z86" s="125">
        <v>130</v>
      </c>
    </row>
    <row r="87" spans="1:32" ht="15" customHeight="1" x14ac:dyDescent="0.25">
      <c r="A87" s="98" t="s">
        <v>5</v>
      </c>
      <c r="B87" s="95"/>
      <c r="C87" s="109" t="str">
        <f t="shared" si="3"/>
        <v>2,887</v>
      </c>
      <c r="D87" s="96">
        <f t="shared" si="4"/>
        <v>2.0862800565770945E-2</v>
      </c>
      <c r="E87" s="97">
        <f t="shared" si="5"/>
        <v>2.0862800565770945E-2</v>
      </c>
      <c r="F87" s="96">
        <f t="shared" si="6"/>
        <v>4.6014492753623237E-2</v>
      </c>
      <c r="G87" s="97">
        <f t="shared" si="7"/>
        <v>4.6014492753623237E-2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111</v>
      </c>
      <c r="Y87" s="125">
        <v>122</v>
      </c>
      <c r="Z87" s="125">
        <v>136</v>
      </c>
    </row>
    <row r="88" spans="1:32" ht="15" customHeight="1" x14ac:dyDescent="0.25">
      <c r="A88" s="95" t="s">
        <v>6</v>
      </c>
      <c r="B88" s="95"/>
      <c r="C88" s="109" t="str">
        <f t="shared" si="3"/>
        <v>4,130</v>
      </c>
      <c r="D88" s="96">
        <f t="shared" si="4"/>
        <v>2.6597066865523322E-2</v>
      </c>
      <c r="E88" s="97">
        <f t="shared" si="5"/>
        <v>2.6597066865523322E-2</v>
      </c>
      <c r="F88" s="96">
        <f t="shared" si="6"/>
        <v>5.0890585241730291E-2</v>
      </c>
      <c r="G88" s="97">
        <f t="shared" si="7"/>
        <v>5.0890585241730291E-2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110</v>
      </c>
      <c r="Y88" s="125">
        <v>94</v>
      </c>
      <c r="Z88" s="125">
        <v>109</v>
      </c>
    </row>
    <row r="89" spans="1:32" ht="15" customHeight="1" x14ac:dyDescent="0.25">
      <c r="A89" s="95" t="s">
        <v>104</v>
      </c>
      <c r="B89" s="95"/>
      <c r="C89" s="146" t="str">
        <f t="shared" si="3"/>
        <v>$47,936</v>
      </c>
      <c r="D89" s="96">
        <f t="shared" si="4"/>
        <v>5.3716257803569922E-2</v>
      </c>
      <c r="E89" s="97">
        <f t="shared" si="5"/>
        <v>5.3716257803569922E-2</v>
      </c>
      <c r="F89" s="96">
        <f t="shared" si="6"/>
        <v>0.32043392604900545</v>
      </c>
      <c r="G89" s="97">
        <f t="shared" si="7"/>
        <v>0.32043392604900545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44</v>
      </c>
      <c r="Y89" s="125">
        <v>44</v>
      </c>
      <c r="Z89" s="125">
        <v>37</v>
      </c>
    </row>
    <row r="90" spans="1:32" ht="15" customHeight="1" x14ac:dyDescent="0.25">
      <c r="A90" s="95" t="s">
        <v>7</v>
      </c>
      <c r="B90" s="95"/>
      <c r="C90" s="109" t="str">
        <f t="shared" si="3"/>
        <v>$351.8 mil</v>
      </c>
      <c r="D90" s="96">
        <f t="shared" si="4"/>
        <v>3.5925027781585683E-2</v>
      </c>
      <c r="E90" s="97">
        <f t="shared" si="5"/>
        <v>3.5925027781585683E-2</v>
      </c>
      <c r="F90" s="96">
        <f t="shared" si="6"/>
        <v>0.27559179672177025</v>
      </c>
      <c r="G90" s="97">
        <f t="shared" si="7"/>
        <v>0.27559179672177025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100</v>
      </c>
      <c r="Y90" s="125">
        <v>102</v>
      </c>
      <c r="Z90" s="125">
        <v>108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2006</v>
      </c>
      <c r="Y91" s="125">
        <v>2028</v>
      </c>
      <c r="Z91" s="125">
        <v>2085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195</v>
      </c>
      <c r="Y93" s="125">
        <v>197</v>
      </c>
      <c r="Z93" s="125">
        <v>205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635</v>
      </c>
      <c r="Y94" s="125">
        <v>665</v>
      </c>
      <c r="Z94" s="125">
        <v>699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29</v>
      </c>
      <c r="Y95" s="125">
        <v>31</v>
      </c>
      <c r="Z95" s="125">
        <v>25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164</v>
      </c>
      <c r="Y96" s="125">
        <v>185</v>
      </c>
      <c r="Z96" s="125">
        <v>196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352</v>
      </c>
      <c r="Y97" s="125">
        <v>348</v>
      </c>
      <c r="Z97" s="125">
        <v>353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153</v>
      </c>
      <c r="Y98" s="125">
        <v>148</v>
      </c>
      <c r="Z98" s="125">
        <v>159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0</v>
      </c>
      <c r="Y99" s="125">
        <v>3</v>
      </c>
      <c r="Z99" s="125">
        <v>9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39</v>
      </c>
      <c r="Y100" s="125">
        <v>43</v>
      </c>
      <c r="Z100" s="125">
        <v>47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1955</v>
      </c>
      <c r="Y101" s="125">
        <v>1995</v>
      </c>
      <c r="Z101" s="125">
        <v>2046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3734</v>
      </c>
      <c r="Y104" s="125">
        <v>3838</v>
      </c>
      <c r="Z104" s="125">
        <v>3988</v>
      </c>
      <c r="AB104" s="122" t="str">
        <f>TEXT(Z104,"###,###")</f>
        <v>3,988</v>
      </c>
      <c r="AD104" s="143">
        <f>Z104/($Z$4)*100</f>
        <v>68.416537999656896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1275</v>
      </c>
      <c r="Y105" s="125">
        <v>1335</v>
      </c>
      <c r="Z105" s="125">
        <v>1333</v>
      </c>
      <c r="AB105" s="122" t="str">
        <f>TEXT(Z105,"###,###")</f>
        <v>1,333</v>
      </c>
      <c r="AD105" s="143">
        <f>Z105/($Z$4)*100</f>
        <v>22.868416537999657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5009</v>
      </c>
      <c r="Y106" s="132">
        <v>5173</v>
      </c>
      <c r="Z106" s="132">
        <v>5321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911</v>
      </c>
      <c r="Y108" s="125">
        <v>997</v>
      </c>
      <c r="Z108" s="125">
        <v>1117</v>
      </c>
      <c r="AB108" s="122" t="str">
        <f>TEXT(Z108,"###,###")</f>
        <v>1,117</v>
      </c>
      <c r="AD108" s="143">
        <f>Z108/($Z$4)*100</f>
        <v>19.162806656373306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765</v>
      </c>
      <c r="Y109" s="125">
        <v>754</v>
      </c>
      <c r="Z109" s="125">
        <v>736</v>
      </c>
      <c r="AB109" s="122" t="str">
        <f>TEXT(Z109,"###,###")</f>
        <v>736</v>
      </c>
      <c r="AD109" s="143">
        <f>Z109/($Z$4)*100</f>
        <v>12.626522559615713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1120</v>
      </c>
      <c r="Y110" s="125">
        <v>1159</v>
      </c>
      <c r="Z110" s="125">
        <v>1218</v>
      </c>
      <c r="AB110" s="122" t="str">
        <f>TEXT(Z110,"###,###")</f>
        <v>1,218</v>
      </c>
      <c r="AD110" s="143">
        <f>Z110/($Z$4)*100</f>
        <v>20.8955223880597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2215</v>
      </c>
      <c r="Y111" s="125">
        <v>2263</v>
      </c>
      <c r="Z111" s="125">
        <v>2251</v>
      </c>
      <c r="AB111" s="122" t="str">
        <f>TEXT(Z111,"###,###")</f>
        <v>2,251</v>
      </c>
      <c r="AD111" s="143">
        <f>Z111/($Z$4)*100</f>
        <v>38.617258534911649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5574</v>
      </c>
      <c r="Y112" s="125">
        <v>5669</v>
      </c>
      <c r="Z112" s="125">
        <v>5824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41.53</v>
      </c>
      <c r="U118" s="144">
        <v>40.700000000000003</v>
      </c>
      <c r="V118" s="144">
        <v>42.69</v>
      </c>
      <c r="W118" s="144">
        <v>45.54</v>
      </c>
      <c r="X118" s="144">
        <v>42.68</v>
      </c>
      <c r="Y118" s="144">
        <v>43.56</v>
      </c>
      <c r="Z118" s="144">
        <v>43.54</v>
      </c>
      <c r="AB118" s="122" t="str">
        <f>TEXT(Z118,"##.0")</f>
        <v>43.5</v>
      </c>
    </row>
    <row r="120" spans="19:32" x14ac:dyDescent="0.25">
      <c r="S120" s="115" t="s">
        <v>106</v>
      </c>
      <c r="T120" s="125">
        <v>3123</v>
      </c>
      <c r="U120" s="125">
        <v>3111</v>
      </c>
      <c r="V120" s="125">
        <v>3202</v>
      </c>
      <c r="W120" s="125">
        <v>3165</v>
      </c>
      <c r="X120" s="125">
        <v>3220</v>
      </c>
      <c r="Y120" s="125">
        <v>3272</v>
      </c>
      <c r="Z120" s="125">
        <v>3356</v>
      </c>
      <c r="AB120" s="122" t="str">
        <f>TEXT(Z120,"###,###")</f>
        <v>3,356</v>
      </c>
    </row>
    <row r="121" spans="19:32" x14ac:dyDescent="0.25">
      <c r="S121" s="115" t="s">
        <v>107</v>
      </c>
      <c r="T121" s="125">
        <v>404</v>
      </c>
      <c r="U121" s="125">
        <v>403</v>
      </c>
      <c r="V121" s="125">
        <v>399</v>
      </c>
      <c r="W121" s="125">
        <v>395</v>
      </c>
      <c r="X121" s="125">
        <v>376</v>
      </c>
      <c r="Y121" s="125">
        <v>372</v>
      </c>
      <c r="Z121" s="125">
        <v>379</v>
      </c>
      <c r="AB121" s="122" t="str">
        <f>TEXT(Z121,"###,###")</f>
        <v>379</v>
      </c>
    </row>
    <row r="122" spans="19:32" x14ac:dyDescent="0.25">
      <c r="S122" s="115" t="s">
        <v>108</v>
      </c>
      <c r="T122" s="125">
        <v>406</v>
      </c>
      <c r="U122" s="125">
        <v>408</v>
      </c>
      <c r="V122" s="125">
        <v>395</v>
      </c>
      <c r="W122" s="125">
        <v>388</v>
      </c>
      <c r="X122" s="125">
        <v>361</v>
      </c>
      <c r="Y122" s="125">
        <v>379</v>
      </c>
      <c r="Z122" s="125">
        <v>393</v>
      </c>
      <c r="AB122" s="122" t="str">
        <f>TEXT(Z122,"###,###")</f>
        <v>393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3529</v>
      </c>
      <c r="U124" s="125">
        <v>3519</v>
      </c>
      <c r="V124" s="125">
        <v>3597</v>
      </c>
      <c r="W124" s="125">
        <v>3553</v>
      </c>
      <c r="X124" s="125">
        <v>3581</v>
      </c>
      <c r="Y124" s="125">
        <v>3651</v>
      </c>
      <c r="Z124" s="125">
        <v>3749</v>
      </c>
      <c r="AB124" s="122" t="str">
        <f>TEXT(Z124,"###,###")</f>
        <v>3,749</v>
      </c>
      <c r="AD124" s="139">
        <f>Z124/$Z$7*100</f>
        <v>90.77481840193704</v>
      </c>
    </row>
    <row r="125" spans="19:32" x14ac:dyDescent="0.25">
      <c r="S125" s="115" t="s">
        <v>110</v>
      </c>
      <c r="T125" s="125">
        <v>810</v>
      </c>
      <c r="U125" s="125">
        <v>811</v>
      </c>
      <c r="V125" s="125">
        <v>794</v>
      </c>
      <c r="W125" s="125">
        <v>783</v>
      </c>
      <c r="X125" s="125">
        <v>737</v>
      </c>
      <c r="Y125" s="125">
        <v>751</v>
      </c>
      <c r="Z125" s="125">
        <v>772</v>
      </c>
      <c r="AB125" s="122" t="str">
        <f>TEXT(Z125,"###,###")</f>
        <v>772</v>
      </c>
      <c r="AD125" s="139">
        <f>Z125/$Z$7*100</f>
        <v>18.692493946731233</v>
      </c>
    </row>
    <row r="127" spans="19:32" x14ac:dyDescent="0.25">
      <c r="S127" s="115" t="s">
        <v>111</v>
      </c>
      <c r="T127" s="125">
        <v>2021</v>
      </c>
      <c r="U127" s="125">
        <v>2009</v>
      </c>
      <c r="V127" s="125">
        <v>2023</v>
      </c>
      <c r="W127" s="125">
        <v>1979</v>
      </c>
      <c r="X127" s="125">
        <v>2007</v>
      </c>
      <c r="Y127" s="125">
        <v>2028</v>
      </c>
      <c r="Z127" s="125">
        <v>2082</v>
      </c>
      <c r="AB127" s="122" t="str">
        <f>TEXT(Z127,"###,###")</f>
        <v>2,082</v>
      </c>
      <c r="AD127" s="139">
        <f>Z127/$Z$7*100</f>
        <v>50.411622276029057</v>
      </c>
    </row>
    <row r="128" spans="19:32" x14ac:dyDescent="0.25">
      <c r="S128" s="115" t="s">
        <v>112</v>
      </c>
      <c r="T128" s="125">
        <v>1910</v>
      </c>
      <c r="U128" s="125">
        <v>1912</v>
      </c>
      <c r="V128" s="125">
        <v>1969</v>
      </c>
      <c r="W128" s="125">
        <v>1966</v>
      </c>
      <c r="X128" s="125">
        <v>1954</v>
      </c>
      <c r="Y128" s="125">
        <v>1995</v>
      </c>
      <c r="Z128" s="125">
        <v>2041</v>
      </c>
      <c r="AB128" s="122" t="str">
        <f>TEXT(Z128,"###,###")</f>
        <v>2,041</v>
      </c>
      <c r="AD128" s="139">
        <f>Z128/$Z$7*100</f>
        <v>49.418886198547213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75" id="{838938AF-977A-4D06-AFD7-28C23F32884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78" id="{5BAEBA66-A78F-4413-933E-FE3ACA743CF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81" id="{FD8713C2-469E-4E23-BE59-8D6FD316284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84" id="{454F1359-92DF-4271-8204-07F8AFC670B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B45D6-0C2D-4254-A020-AB55C892CA14}">
  <sheetPr codeName="Sheet129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Wattle Range</v>
      </c>
      <c r="T1" s="113"/>
      <c r="U1" s="113"/>
      <c r="V1" s="113"/>
      <c r="W1" s="113"/>
      <c r="X1" s="113"/>
      <c r="Y1" s="114" t="str">
        <f>Y3</f>
        <v>10.65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185</v>
      </c>
      <c r="Y3" s="118" t="s">
        <v>262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10.65 Wattle Range,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6964</v>
      </c>
      <c r="U4" s="121">
        <v>7202</v>
      </c>
      <c r="V4" s="121">
        <v>7373</v>
      </c>
      <c r="W4" s="121">
        <v>7442</v>
      </c>
      <c r="X4" s="121">
        <v>7333</v>
      </c>
      <c r="Y4" s="121">
        <v>8160</v>
      </c>
      <c r="Z4" s="121">
        <v>9573</v>
      </c>
      <c r="AB4" s="122" t="str">
        <f>TEXT(Z4,"###,###")</f>
        <v>9,573</v>
      </c>
      <c r="AD4" s="123">
        <f>Z4/Y4-1</f>
        <v>0.17316176470588229</v>
      </c>
      <c r="AF4" s="123">
        <f t="shared" ref="AF4:AF9" si="0">Z4/T4-1</f>
        <v>0.37464101091326829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3762</v>
      </c>
      <c r="U5" s="121">
        <v>3918</v>
      </c>
      <c r="V5" s="121">
        <v>4004</v>
      </c>
      <c r="W5" s="121">
        <v>4019</v>
      </c>
      <c r="X5" s="121">
        <v>3934</v>
      </c>
      <c r="Y5" s="121">
        <v>4367</v>
      </c>
      <c r="Z5" s="121">
        <v>5090</v>
      </c>
      <c r="AB5" s="122" t="str">
        <f>TEXT(Z5,"###,###")</f>
        <v>5,090</v>
      </c>
      <c r="AD5" s="123">
        <f t="shared" ref="AD5:AD9" si="1">Z5/Y5-1</f>
        <v>0.1655598809251202</v>
      </c>
      <c r="AF5" s="123">
        <f t="shared" si="0"/>
        <v>0.3530037214247741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3198</v>
      </c>
      <c r="U6" s="121">
        <v>3282</v>
      </c>
      <c r="V6" s="121">
        <v>3373</v>
      </c>
      <c r="W6" s="121">
        <v>3423</v>
      </c>
      <c r="X6" s="121">
        <v>3404</v>
      </c>
      <c r="Y6" s="121">
        <v>3793</v>
      </c>
      <c r="Z6" s="121">
        <v>4481</v>
      </c>
      <c r="AB6" s="122" t="str">
        <f>TEXT(Z6,"###,###")</f>
        <v>4,481</v>
      </c>
      <c r="AD6" s="123">
        <f t="shared" si="1"/>
        <v>0.18138676509359342</v>
      </c>
      <c r="AF6" s="123">
        <f t="shared" si="0"/>
        <v>0.40118824265165731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4889</v>
      </c>
      <c r="U7" s="121">
        <v>4920</v>
      </c>
      <c r="V7" s="121">
        <v>5004</v>
      </c>
      <c r="W7" s="121">
        <v>5053</v>
      </c>
      <c r="X7" s="121">
        <v>5005</v>
      </c>
      <c r="Y7" s="121">
        <v>5406</v>
      </c>
      <c r="Z7" s="121">
        <v>6413</v>
      </c>
      <c r="AB7" s="122" t="str">
        <f>TEXT(Z7,"###,###")</f>
        <v>6,413</v>
      </c>
      <c r="AD7" s="123">
        <f t="shared" si="1"/>
        <v>0.18627450980392157</v>
      </c>
      <c r="AF7" s="123">
        <f t="shared" si="0"/>
        <v>0.31172018817754132</v>
      </c>
    </row>
    <row r="8" spans="1:32" ht="17.25" customHeight="1" x14ac:dyDescent="0.25">
      <c r="A8" s="44" t="s">
        <v>13</v>
      </c>
      <c r="B8" s="45"/>
      <c r="C8" s="46"/>
      <c r="D8" s="47" t="str">
        <f>AB4</f>
        <v>9,573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6,413</v>
      </c>
      <c r="P8" s="48"/>
      <c r="S8" s="120" t="s">
        <v>88</v>
      </c>
      <c r="T8" s="121">
        <v>28670</v>
      </c>
      <c r="U8" s="121">
        <v>29777.919999999998</v>
      </c>
      <c r="V8" s="121">
        <v>29477.82</v>
      </c>
      <c r="W8" s="121">
        <v>30012.7</v>
      </c>
      <c r="X8" s="121">
        <v>31053</v>
      </c>
      <c r="Y8" s="121">
        <v>31004.06</v>
      </c>
      <c r="Z8" s="121">
        <v>32584</v>
      </c>
      <c r="AB8" s="122" t="str">
        <f>TEXT(Z8,"$###,###")</f>
        <v>$32,584</v>
      </c>
      <c r="AD8" s="123">
        <f t="shared" si="1"/>
        <v>5.0959132449104994E-2</v>
      </c>
      <c r="AF8" s="123">
        <f t="shared" si="0"/>
        <v>0.1365190094175095</v>
      </c>
    </row>
    <row r="9" spans="1:32" x14ac:dyDescent="0.25">
      <c r="A9" s="52" t="s">
        <v>15</v>
      </c>
      <c r="B9" s="53"/>
      <c r="C9" s="54"/>
      <c r="D9" s="55">
        <f>AD104</f>
        <v>67.93063825342108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53.453921721503193</v>
      </c>
      <c r="P9" s="56" t="s">
        <v>89</v>
      </c>
      <c r="S9" s="120" t="s">
        <v>7</v>
      </c>
      <c r="T9" s="121">
        <v>212256210</v>
      </c>
      <c r="U9" s="121">
        <v>198480906</v>
      </c>
      <c r="V9" s="121">
        <v>215221872</v>
      </c>
      <c r="W9" s="121">
        <v>229908463</v>
      </c>
      <c r="X9" s="121">
        <v>238090964</v>
      </c>
      <c r="Y9" s="121">
        <v>254311753</v>
      </c>
      <c r="Z9" s="121">
        <v>306424917</v>
      </c>
      <c r="AB9" s="122" t="str">
        <f>TEXT(Z9/1000000,"$#,###.0")&amp;" mil"</f>
        <v>$306.4 mil</v>
      </c>
      <c r="AD9" s="123">
        <f t="shared" si="1"/>
        <v>0.20491842545711991</v>
      </c>
      <c r="AF9" s="123">
        <f t="shared" si="0"/>
        <v>0.44365583932738639</v>
      </c>
    </row>
    <row r="10" spans="1:32" x14ac:dyDescent="0.25">
      <c r="A10" s="52" t="s">
        <v>18</v>
      </c>
      <c r="B10" s="53"/>
      <c r="C10" s="54"/>
      <c r="D10" s="55">
        <f>AD105</f>
        <v>13.235140499321007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46.577264930609694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84.656167160455325</v>
      </c>
      <c r="P11" s="56" t="s">
        <v>89</v>
      </c>
      <c r="S11" s="120" t="s">
        <v>30</v>
      </c>
      <c r="T11" s="125">
        <v>5856</v>
      </c>
      <c r="U11" s="125">
        <v>6116</v>
      </c>
      <c r="V11" s="125">
        <v>6281</v>
      </c>
      <c r="W11" s="125">
        <v>6335</v>
      </c>
      <c r="X11" s="125">
        <v>6300</v>
      </c>
      <c r="Y11" s="125">
        <v>6957</v>
      </c>
      <c r="Z11" s="125">
        <v>7911</v>
      </c>
    </row>
    <row r="12" spans="1:32" ht="28.5" customHeight="1" x14ac:dyDescent="0.25">
      <c r="A12" s="52" t="s">
        <v>20</v>
      </c>
      <c r="B12" s="54"/>
      <c r="C12" s="54"/>
      <c r="D12" s="55">
        <f>AD108</f>
        <v>17.215084090671681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25.962887883985651</v>
      </c>
      <c r="P12" s="56" t="s">
        <v>89</v>
      </c>
      <c r="S12" s="120" t="s">
        <v>31</v>
      </c>
      <c r="T12" s="125">
        <v>1103</v>
      </c>
      <c r="U12" s="125">
        <v>1088</v>
      </c>
      <c r="V12" s="125">
        <v>1091</v>
      </c>
      <c r="W12" s="125">
        <v>1107</v>
      </c>
      <c r="X12" s="125">
        <v>1038</v>
      </c>
      <c r="Y12" s="125">
        <v>1203</v>
      </c>
      <c r="Z12" s="125">
        <v>1661</v>
      </c>
    </row>
    <row r="13" spans="1:32" ht="15" customHeight="1" x14ac:dyDescent="0.25">
      <c r="A13" s="52" t="s">
        <v>21</v>
      </c>
      <c r="B13" s="54"/>
      <c r="C13" s="54"/>
      <c r="D13" s="55">
        <f>AD109</f>
        <v>19.534106340750025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44.6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18.98046589365925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25.47790661234723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1477</v>
      </c>
      <c r="Z15" s="125">
        <v>1780</v>
      </c>
      <c r="AB15" s="129">
        <f t="shared" ref="AB15:AB34" si="2">IF(Z15="np",0,Z15/$Z$34)</f>
        <v>0.18592020054313765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26</v>
      </c>
      <c r="Z16" s="125">
        <v>37</v>
      </c>
      <c r="AB16" s="129">
        <f t="shared" si="2"/>
        <v>3.864633382076457E-3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725</v>
      </c>
      <c r="Z17" s="125">
        <v>1005</v>
      </c>
      <c r="AB17" s="129">
        <f t="shared" si="2"/>
        <v>0.10497179862126593</v>
      </c>
    </row>
    <row r="18" spans="1:28" x14ac:dyDescent="0.25">
      <c r="A18" s="82" t="str">
        <f>$S$1&amp;" ("&amp;$T$2&amp;" to "&amp;$Z$2&amp;")"</f>
        <v>Wattle Range (2011-12 to 2017-18)</v>
      </c>
      <c r="B18" s="82"/>
      <c r="C18" s="82"/>
      <c r="D18" s="82"/>
      <c r="E18" s="82"/>
      <c r="F18" s="82"/>
      <c r="G18" s="82" t="str">
        <f>$S$1&amp;" ("&amp;$T$2&amp;" to "&amp;$Z$2&amp;")"</f>
        <v>Wattle Range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40</v>
      </c>
      <c r="Z18" s="125">
        <v>29</v>
      </c>
      <c r="AB18" s="129">
        <f t="shared" si="2"/>
        <v>3.0290369751410067E-3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387</v>
      </c>
      <c r="Z19" s="125">
        <v>514</v>
      </c>
      <c r="AB19" s="129">
        <f t="shared" si="2"/>
        <v>5.3687069145602673E-2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248</v>
      </c>
      <c r="Z20" s="125">
        <v>282</v>
      </c>
      <c r="AB20" s="129">
        <f t="shared" si="2"/>
        <v>2.9454773344474619E-2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600</v>
      </c>
      <c r="Z21" s="125">
        <v>648</v>
      </c>
      <c r="AB21" s="129">
        <f t="shared" si="2"/>
        <v>6.7683308961771466E-2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529</v>
      </c>
      <c r="Z22" s="125">
        <v>570</v>
      </c>
      <c r="AB22" s="129">
        <f t="shared" si="2"/>
        <v>5.9536243994150827E-2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248</v>
      </c>
      <c r="Z23" s="125">
        <v>291</v>
      </c>
      <c r="AB23" s="129">
        <f t="shared" si="2"/>
        <v>3.0394819302276999E-2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22</v>
      </c>
      <c r="Z24" s="125">
        <v>25</v>
      </c>
      <c r="AB24" s="129">
        <f t="shared" si="2"/>
        <v>2.6112387716732818E-3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159</v>
      </c>
      <c r="Z25" s="125">
        <v>187</v>
      </c>
      <c r="AB25" s="129">
        <f t="shared" si="2"/>
        <v>1.9532066012116149E-2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77</v>
      </c>
      <c r="Z26" s="125">
        <v>100</v>
      </c>
      <c r="AB26" s="129">
        <f t="shared" si="2"/>
        <v>1.0444955086693127E-2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180</v>
      </c>
      <c r="Z27" s="125">
        <v>237</v>
      </c>
      <c r="AB27" s="129">
        <f t="shared" si="2"/>
        <v>2.4754543555462711E-2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470</v>
      </c>
      <c r="Z28" s="125">
        <v>603</v>
      </c>
      <c r="AB28" s="129">
        <f t="shared" si="2"/>
        <v>6.2983079172759554E-2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304</v>
      </c>
      <c r="Z29" s="125">
        <v>330</v>
      </c>
      <c r="AB29" s="129">
        <f t="shared" si="2"/>
        <v>3.4468351786087321E-2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487</v>
      </c>
      <c r="Z30" s="125">
        <v>539</v>
      </c>
      <c r="AB30" s="129">
        <f t="shared" si="2"/>
        <v>5.6298307917275955E-2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666</v>
      </c>
      <c r="Z31" s="125">
        <v>797</v>
      </c>
      <c r="AB31" s="129">
        <f t="shared" si="2"/>
        <v>8.324629204094422E-2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76</v>
      </c>
      <c r="Z32" s="125">
        <v>114</v>
      </c>
      <c r="AB32" s="129">
        <f t="shared" si="2"/>
        <v>1.1907248798830166E-2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207</v>
      </c>
      <c r="Z33" s="125">
        <v>243</v>
      </c>
      <c r="AB33" s="129">
        <f t="shared" si="2"/>
        <v>2.53812408606643E-2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8160</v>
      </c>
      <c r="Z34" s="132">
        <v>9574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9</v>
      </c>
      <c r="Y44" s="125">
        <v>14</v>
      </c>
      <c r="Z44" s="125">
        <v>17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71</v>
      </c>
      <c r="Y45" s="125">
        <v>97</v>
      </c>
      <c r="Z45" s="125">
        <v>127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291</v>
      </c>
      <c r="Y46" s="125">
        <v>302</v>
      </c>
      <c r="Z46" s="125">
        <v>306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368</v>
      </c>
      <c r="Y47" s="125">
        <v>454</v>
      </c>
      <c r="Z47" s="125">
        <v>461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465</v>
      </c>
      <c r="Y48" s="125">
        <v>462</v>
      </c>
      <c r="Z48" s="125">
        <v>492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Wattle Range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341</v>
      </c>
      <c r="Y49" s="125">
        <v>354</v>
      </c>
      <c r="Z49" s="125">
        <v>369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370</v>
      </c>
      <c r="Y50" s="125">
        <v>398</v>
      </c>
      <c r="Z50" s="125">
        <v>370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364</v>
      </c>
      <c r="Y51" s="125">
        <v>347</v>
      </c>
      <c r="Z51" s="125">
        <v>423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398</v>
      </c>
      <c r="Y52" s="125">
        <v>450</v>
      </c>
      <c r="Z52" s="125">
        <v>436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395</v>
      </c>
      <c r="Y53" s="125">
        <v>447</v>
      </c>
      <c r="Z53" s="125">
        <v>515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300</v>
      </c>
      <c r="Y54" s="125">
        <v>414</v>
      </c>
      <c r="Z54" s="125">
        <v>482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296</v>
      </c>
      <c r="Y55" s="125">
        <v>310</v>
      </c>
      <c r="Z55" s="125">
        <v>397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159</v>
      </c>
      <c r="Y56" s="125">
        <v>178</v>
      </c>
      <c r="Z56" s="125">
        <v>257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51</v>
      </c>
      <c r="Y57" s="125">
        <v>78</v>
      </c>
      <c r="Z57" s="125">
        <v>94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30</v>
      </c>
      <c r="Y58" s="125">
        <v>30</v>
      </c>
      <c r="Z58" s="125">
        <v>55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17</v>
      </c>
      <c r="Y59" s="125">
        <v>23</v>
      </c>
      <c r="Z59" s="125">
        <v>26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9</v>
      </c>
      <c r="Y60" s="125">
        <v>7</v>
      </c>
      <c r="Z60" s="125">
        <v>20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3931</v>
      </c>
      <c r="Y61" s="125">
        <v>4367</v>
      </c>
      <c r="Z61" s="125">
        <v>5085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10</v>
      </c>
      <c r="Z63" s="125">
        <v>9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Wattle Range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111</v>
      </c>
      <c r="Y64" s="125">
        <v>116</v>
      </c>
      <c r="Z64" s="125">
        <v>123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280</v>
      </c>
      <c r="Y65" s="125">
        <v>289</v>
      </c>
      <c r="Z65" s="125">
        <v>358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308</v>
      </c>
      <c r="Y66" s="125">
        <v>327</v>
      </c>
      <c r="Z66" s="125">
        <v>341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317</v>
      </c>
      <c r="Y67" s="125">
        <v>335</v>
      </c>
      <c r="Z67" s="125">
        <v>384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313</v>
      </c>
      <c r="Y68" s="125">
        <v>345</v>
      </c>
      <c r="Z68" s="125">
        <v>333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316</v>
      </c>
      <c r="Y69" s="125">
        <v>316</v>
      </c>
      <c r="Z69" s="125">
        <v>348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329</v>
      </c>
      <c r="Y70" s="125">
        <v>376</v>
      </c>
      <c r="Z70" s="125">
        <v>420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374</v>
      </c>
      <c r="Y71" s="125">
        <v>443</v>
      </c>
      <c r="Z71" s="125">
        <v>464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358</v>
      </c>
      <c r="Y72" s="125">
        <v>399</v>
      </c>
      <c r="Z72" s="125">
        <v>510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294</v>
      </c>
      <c r="Y73" s="125">
        <v>362</v>
      </c>
      <c r="Z73" s="125">
        <v>456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208</v>
      </c>
      <c r="Y74" s="125">
        <v>239</v>
      </c>
      <c r="Z74" s="125">
        <v>325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96</v>
      </c>
      <c r="Y75" s="125">
        <v>112</v>
      </c>
      <c r="Z75" s="125">
        <v>178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54</v>
      </c>
      <c r="Y76" s="125">
        <v>67</v>
      </c>
      <c r="Z76" s="125">
        <v>82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22</v>
      </c>
      <c r="Y77" s="125">
        <v>30</v>
      </c>
      <c r="Z77" s="125">
        <v>60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15</v>
      </c>
      <c r="Y78" s="125">
        <v>17</v>
      </c>
      <c r="Z78" s="125">
        <v>27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8</v>
      </c>
      <c r="Y79" s="125">
        <v>10</v>
      </c>
      <c r="Z79" s="125">
        <v>19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3401</v>
      </c>
      <c r="Y80" s="125">
        <v>3793</v>
      </c>
      <c r="Z80" s="125">
        <v>4487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Wattle Range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183</v>
      </c>
      <c r="Y83" s="125">
        <v>203</v>
      </c>
      <c r="Z83" s="125">
        <v>250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131</v>
      </c>
      <c r="Y84" s="125">
        <v>151</v>
      </c>
      <c r="Z84" s="125">
        <v>148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9,573</v>
      </c>
      <c r="D85" s="96">
        <f t="shared" ref="D85:D90" si="4">AD4</f>
        <v>0.17316176470588229</v>
      </c>
      <c r="E85" s="97">
        <f t="shared" ref="E85:E90" si="5">AD4</f>
        <v>0.17316176470588229</v>
      </c>
      <c r="F85" s="96">
        <f t="shared" ref="F85:F90" si="6">AF4</f>
        <v>0.37464101091326829</v>
      </c>
      <c r="G85" s="97">
        <f t="shared" ref="G85:G90" si="7">AF4</f>
        <v>0.37464101091326829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491</v>
      </c>
      <c r="Y85" s="125">
        <v>533</v>
      </c>
      <c r="Z85" s="125">
        <v>596</v>
      </c>
    </row>
    <row r="86" spans="1:32" ht="15" customHeight="1" x14ac:dyDescent="0.25">
      <c r="A86" s="98" t="s">
        <v>4</v>
      </c>
      <c r="B86" s="95"/>
      <c r="C86" s="109" t="str">
        <f t="shared" si="3"/>
        <v>5,090</v>
      </c>
      <c r="D86" s="96">
        <f t="shared" si="4"/>
        <v>0.1655598809251202</v>
      </c>
      <c r="E86" s="97">
        <f t="shared" si="5"/>
        <v>0.1655598809251202</v>
      </c>
      <c r="F86" s="96">
        <f t="shared" si="6"/>
        <v>0.3530037214247741</v>
      </c>
      <c r="G86" s="97">
        <f t="shared" si="7"/>
        <v>0.3530037214247741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80</v>
      </c>
      <c r="Y86" s="125">
        <v>105</v>
      </c>
      <c r="Z86" s="125">
        <v>119</v>
      </c>
    </row>
    <row r="87" spans="1:32" ht="15" customHeight="1" x14ac:dyDescent="0.25">
      <c r="A87" s="98" t="s">
        <v>5</v>
      </c>
      <c r="B87" s="95"/>
      <c r="C87" s="109" t="str">
        <f t="shared" si="3"/>
        <v>4,481</v>
      </c>
      <c r="D87" s="96">
        <f t="shared" si="4"/>
        <v>0.18138676509359342</v>
      </c>
      <c r="E87" s="97">
        <f t="shared" si="5"/>
        <v>0.18138676509359342</v>
      </c>
      <c r="F87" s="96">
        <f t="shared" si="6"/>
        <v>0.40118824265165731</v>
      </c>
      <c r="G87" s="97">
        <f t="shared" si="7"/>
        <v>0.40118824265165731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40</v>
      </c>
      <c r="Y87" s="125">
        <v>43</v>
      </c>
      <c r="Z87" s="125">
        <v>49</v>
      </c>
    </row>
    <row r="88" spans="1:32" ht="15" customHeight="1" x14ac:dyDescent="0.25">
      <c r="A88" s="95" t="s">
        <v>6</v>
      </c>
      <c r="B88" s="95"/>
      <c r="C88" s="109" t="str">
        <f t="shared" si="3"/>
        <v>6,413</v>
      </c>
      <c r="D88" s="96">
        <f t="shared" si="4"/>
        <v>0.18627450980392157</v>
      </c>
      <c r="E88" s="97">
        <f t="shared" si="5"/>
        <v>0.18627450980392157</v>
      </c>
      <c r="F88" s="96">
        <f t="shared" si="6"/>
        <v>0.31172018817754132</v>
      </c>
      <c r="G88" s="97">
        <f t="shared" si="7"/>
        <v>0.31172018817754132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98</v>
      </c>
      <c r="Y88" s="125">
        <v>95</v>
      </c>
      <c r="Z88" s="125">
        <v>127</v>
      </c>
    </row>
    <row r="89" spans="1:32" ht="15" customHeight="1" x14ac:dyDescent="0.25">
      <c r="A89" s="95" t="s">
        <v>104</v>
      </c>
      <c r="B89" s="95"/>
      <c r="C89" s="146" t="str">
        <f t="shared" si="3"/>
        <v>$32,584</v>
      </c>
      <c r="D89" s="96">
        <f t="shared" si="4"/>
        <v>5.0959132449104994E-2</v>
      </c>
      <c r="E89" s="97">
        <f t="shared" si="5"/>
        <v>5.0959132449104994E-2</v>
      </c>
      <c r="F89" s="96">
        <f t="shared" si="6"/>
        <v>0.1365190094175095</v>
      </c>
      <c r="G89" s="97">
        <f t="shared" si="7"/>
        <v>0.1365190094175095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293</v>
      </c>
      <c r="Y89" s="125">
        <v>310</v>
      </c>
      <c r="Z89" s="125">
        <v>357</v>
      </c>
    </row>
    <row r="90" spans="1:32" ht="15" customHeight="1" x14ac:dyDescent="0.25">
      <c r="A90" s="95" t="s">
        <v>7</v>
      </c>
      <c r="B90" s="95"/>
      <c r="C90" s="109" t="str">
        <f t="shared" si="3"/>
        <v>$306.4 mil</v>
      </c>
      <c r="D90" s="96">
        <f t="shared" si="4"/>
        <v>0.20491842545711991</v>
      </c>
      <c r="E90" s="97">
        <f t="shared" si="5"/>
        <v>0.20491842545711991</v>
      </c>
      <c r="F90" s="96">
        <f t="shared" si="6"/>
        <v>0.44365583932738639</v>
      </c>
      <c r="G90" s="97">
        <f t="shared" si="7"/>
        <v>0.44365583932738639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706</v>
      </c>
      <c r="Y90" s="125">
        <v>766</v>
      </c>
      <c r="Z90" s="125">
        <v>859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2677</v>
      </c>
      <c r="Y91" s="125">
        <v>2889</v>
      </c>
      <c r="Z91" s="125">
        <v>3429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113</v>
      </c>
      <c r="Y93" s="125">
        <v>131</v>
      </c>
      <c r="Z93" s="125">
        <v>149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286</v>
      </c>
      <c r="Y94" s="125">
        <v>329</v>
      </c>
      <c r="Z94" s="125">
        <v>396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89</v>
      </c>
      <c r="Y95" s="125">
        <v>93</v>
      </c>
      <c r="Z95" s="125">
        <v>111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389</v>
      </c>
      <c r="Y96" s="125">
        <v>432</v>
      </c>
      <c r="Z96" s="125">
        <v>512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318</v>
      </c>
      <c r="Y97" s="125">
        <v>355</v>
      </c>
      <c r="Z97" s="125">
        <v>412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258</v>
      </c>
      <c r="Y98" s="125">
        <v>272</v>
      </c>
      <c r="Z98" s="125">
        <v>299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32</v>
      </c>
      <c r="Y99" s="125">
        <v>23</v>
      </c>
      <c r="Z99" s="125">
        <v>30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322</v>
      </c>
      <c r="Y100" s="125">
        <v>352</v>
      </c>
      <c r="Z100" s="125">
        <v>387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2329</v>
      </c>
      <c r="Y101" s="125">
        <v>2517</v>
      </c>
      <c r="Z101" s="125">
        <v>2986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5141</v>
      </c>
      <c r="Y104" s="125">
        <v>5827</v>
      </c>
      <c r="Z104" s="125">
        <v>6503</v>
      </c>
      <c r="AB104" s="122" t="str">
        <f>TEXT(Z104,"###,###")</f>
        <v>6,503</v>
      </c>
      <c r="AD104" s="143">
        <f>Z104/($Z$4)*100</f>
        <v>67.93063825342108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1022</v>
      </c>
      <c r="Y105" s="125">
        <v>1141</v>
      </c>
      <c r="Z105" s="125">
        <v>1267</v>
      </c>
      <c r="AB105" s="122" t="str">
        <f>TEXT(Z105,"###,###")</f>
        <v>1,267</v>
      </c>
      <c r="AD105" s="143">
        <f>Z105/($Z$4)*100</f>
        <v>13.235140499321007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6163</v>
      </c>
      <c r="Y106" s="132">
        <v>6968</v>
      </c>
      <c r="Z106" s="132">
        <v>7770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1143</v>
      </c>
      <c r="Y108" s="125">
        <v>1370</v>
      </c>
      <c r="Z108" s="125">
        <v>1648</v>
      </c>
      <c r="AB108" s="122" t="str">
        <f>TEXT(Z108,"###,###")</f>
        <v>1,648</v>
      </c>
      <c r="AD108" s="143">
        <f>Z108/($Z$4)*100</f>
        <v>17.215084090671681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1533</v>
      </c>
      <c r="Y109" s="125">
        <v>1669</v>
      </c>
      <c r="Z109" s="125">
        <v>1870</v>
      </c>
      <c r="AB109" s="122" t="str">
        <f>TEXT(Z109,"###,###")</f>
        <v>1,870</v>
      </c>
      <c r="AD109" s="143">
        <f>Z109/($Z$4)*100</f>
        <v>19.534106340750025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1481</v>
      </c>
      <c r="Y110" s="125">
        <v>1727</v>
      </c>
      <c r="Z110" s="125">
        <v>1817</v>
      </c>
      <c r="AB110" s="122" t="str">
        <f>TEXT(Z110,"###,###")</f>
        <v>1,817</v>
      </c>
      <c r="AD110" s="143">
        <f>Z110/($Z$4)*100</f>
        <v>18.98046589365925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2014</v>
      </c>
      <c r="Y111" s="125">
        <v>2202</v>
      </c>
      <c r="Z111" s="125">
        <v>2439</v>
      </c>
      <c r="AB111" s="122" t="str">
        <f>TEXT(Z111,"###,###")</f>
        <v>2,439</v>
      </c>
      <c r="AD111" s="143">
        <f>Z111/($Z$4)*100</f>
        <v>25.47790661234723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7333</v>
      </c>
      <c r="Y112" s="125">
        <v>8160</v>
      </c>
      <c r="Z112" s="125">
        <v>9573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44</v>
      </c>
      <c r="U118" s="144">
        <v>43.4</v>
      </c>
      <c r="V118" s="144">
        <v>42.58</v>
      </c>
      <c r="W118" s="144">
        <v>39.85</v>
      </c>
      <c r="X118" s="144">
        <v>45.55</v>
      </c>
      <c r="Y118" s="144">
        <v>43.2</v>
      </c>
      <c r="Z118" s="144">
        <v>44.6</v>
      </c>
      <c r="AB118" s="122" t="str">
        <f>TEXT(Z118,"##.0")</f>
        <v>44.6</v>
      </c>
    </row>
    <row r="120" spans="19:32" x14ac:dyDescent="0.25">
      <c r="S120" s="115" t="s">
        <v>106</v>
      </c>
      <c r="T120" s="125">
        <v>3788</v>
      </c>
      <c r="U120" s="125">
        <v>3829</v>
      </c>
      <c r="V120" s="125">
        <v>3914</v>
      </c>
      <c r="W120" s="125">
        <v>3944</v>
      </c>
      <c r="X120" s="125">
        <v>3967</v>
      </c>
      <c r="Y120" s="125">
        <v>4203</v>
      </c>
      <c r="Z120" s="125">
        <v>4755</v>
      </c>
      <c r="AB120" s="122" t="str">
        <f>TEXT(Z120,"###,###")</f>
        <v>4,755</v>
      </c>
    </row>
    <row r="121" spans="19:32" x14ac:dyDescent="0.25">
      <c r="S121" s="115" t="s">
        <v>107</v>
      </c>
      <c r="T121" s="125">
        <v>609</v>
      </c>
      <c r="U121" s="125">
        <v>612</v>
      </c>
      <c r="V121" s="125">
        <v>615</v>
      </c>
      <c r="W121" s="125">
        <v>625</v>
      </c>
      <c r="X121" s="125">
        <v>573</v>
      </c>
      <c r="Y121" s="125">
        <v>644</v>
      </c>
      <c r="Z121" s="125">
        <v>991</v>
      </c>
      <c r="AB121" s="122" t="str">
        <f>TEXT(Z121,"###,###")</f>
        <v>991</v>
      </c>
    </row>
    <row r="122" spans="19:32" x14ac:dyDescent="0.25">
      <c r="S122" s="115" t="s">
        <v>108</v>
      </c>
      <c r="T122" s="125">
        <v>490</v>
      </c>
      <c r="U122" s="125">
        <v>474</v>
      </c>
      <c r="V122" s="125">
        <v>478</v>
      </c>
      <c r="W122" s="125">
        <v>484</v>
      </c>
      <c r="X122" s="125">
        <v>464</v>
      </c>
      <c r="Y122" s="125">
        <v>559</v>
      </c>
      <c r="Z122" s="125">
        <v>674</v>
      </c>
      <c r="AB122" s="122" t="str">
        <f>TEXT(Z122,"###,###")</f>
        <v>674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4278</v>
      </c>
      <c r="U124" s="125">
        <v>4303</v>
      </c>
      <c r="V124" s="125">
        <v>4392</v>
      </c>
      <c r="W124" s="125">
        <v>4428</v>
      </c>
      <c r="X124" s="125">
        <v>4431</v>
      </c>
      <c r="Y124" s="125">
        <v>4762</v>
      </c>
      <c r="Z124" s="125">
        <v>5429</v>
      </c>
      <c r="AB124" s="122" t="str">
        <f>TEXT(Z124,"###,###")</f>
        <v>5,429</v>
      </c>
      <c r="AD124" s="139">
        <f>Z124/$Z$7*100</f>
        <v>84.656167160455325</v>
      </c>
    </row>
    <row r="125" spans="19:32" x14ac:dyDescent="0.25">
      <c r="S125" s="115" t="s">
        <v>110</v>
      </c>
      <c r="T125" s="125">
        <v>1099</v>
      </c>
      <c r="U125" s="125">
        <v>1086</v>
      </c>
      <c r="V125" s="125">
        <v>1093</v>
      </c>
      <c r="W125" s="125">
        <v>1109</v>
      </c>
      <c r="X125" s="125">
        <v>1037</v>
      </c>
      <c r="Y125" s="125">
        <v>1203</v>
      </c>
      <c r="Z125" s="125">
        <v>1665</v>
      </c>
      <c r="AB125" s="122" t="str">
        <f>TEXT(Z125,"###,###")</f>
        <v>1,665</v>
      </c>
      <c r="AD125" s="139">
        <f>Z125/$Z$7*100</f>
        <v>25.962887883985651</v>
      </c>
    </row>
    <row r="127" spans="19:32" x14ac:dyDescent="0.25">
      <c r="S127" s="115" t="s">
        <v>111</v>
      </c>
      <c r="T127" s="125">
        <v>2629</v>
      </c>
      <c r="U127" s="125">
        <v>2660</v>
      </c>
      <c r="V127" s="125">
        <v>2710</v>
      </c>
      <c r="W127" s="125">
        <v>2705</v>
      </c>
      <c r="X127" s="125">
        <v>2672</v>
      </c>
      <c r="Y127" s="125">
        <v>2889</v>
      </c>
      <c r="Z127" s="125">
        <v>3428</v>
      </c>
      <c r="AB127" s="122" t="str">
        <f>TEXT(Z127,"###,###")</f>
        <v>3,428</v>
      </c>
      <c r="AD127" s="139">
        <f>Z127/$Z$7*100</f>
        <v>53.453921721503193</v>
      </c>
    </row>
    <row r="128" spans="19:32" x14ac:dyDescent="0.25">
      <c r="S128" s="115" t="s">
        <v>112</v>
      </c>
      <c r="T128" s="125">
        <v>2264</v>
      </c>
      <c r="U128" s="125">
        <v>2258</v>
      </c>
      <c r="V128" s="125">
        <v>2295</v>
      </c>
      <c r="W128" s="125">
        <v>2349</v>
      </c>
      <c r="X128" s="125">
        <v>2328</v>
      </c>
      <c r="Y128" s="125">
        <v>2517</v>
      </c>
      <c r="Z128" s="125">
        <v>2987</v>
      </c>
      <c r="AB128" s="122" t="str">
        <f>TEXT(Z128,"###,###")</f>
        <v>2,987</v>
      </c>
      <c r="AD128" s="139">
        <f>Z128/$Z$7*100</f>
        <v>46.577264930609694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5" id="{0C262B04-63F5-440E-B618-DA0E8913ED5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68" id="{B6E53EBC-E91F-4DE6-A805-83B83B64DCC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71" id="{844A1DF8-BC95-414A-8F6B-D2EFF5749A6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74" id="{0F8B5225-C59C-4714-A3FD-56C6B081B6B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E43F3E-FC6D-425D-99D4-B4B6A0BA1079}">
  <sheetPr codeName="Sheet130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West Torrens</v>
      </c>
      <c r="T1" s="113"/>
      <c r="U1" s="113"/>
      <c r="V1" s="113"/>
      <c r="W1" s="113"/>
      <c r="X1" s="113"/>
      <c r="Y1" s="114" t="str">
        <f>Y3</f>
        <v>10.66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186</v>
      </c>
      <c r="Y3" s="118" t="s">
        <v>263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10.66 West Torrens,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45288</v>
      </c>
      <c r="U4" s="121">
        <v>45463</v>
      </c>
      <c r="V4" s="121">
        <v>45433</v>
      </c>
      <c r="W4" s="121">
        <v>45176</v>
      </c>
      <c r="X4" s="121">
        <v>44815</v>
      </c>
      <c r="Y4" s="121">
        <v>46338</v>
      </c>
      <c r="Z4" s="121">
        <v>48507</v>
      </c>
      <c r="AB4" s="122" t="str">
        <f>TEXT(Z4,"###,###")</f>
        <v>48,507</v>
      </c>
      <c r="AD4" s="123">
        <f>Z4/Y4-1</f>
        <v>4.6808235141784227E-2</v>
      </c>
      <c r="AF4" s="123">
        <f t="shared" ref="AF4:AF9" si="0">Z4/T4-1</f>
        <v>7.1078431372548989E-2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23225</v>
      </c>
      <c r="U5" s="121">
        <v>23362</v>
      </c>
      <c r="V5" s="121">
        <v>23210</v>
      </c>
      <c r="W5" s="121">
        <v>22992</v>
      </c>
      <c r="X5" s="121">
        <v>22762</v>
      </c>
      <c r="Y5" s="121">
        <v>23462</v>
      </c>
      <c r="Z5" s="121">
        <v>24731</v>
      </c>
      <c r="AB5" s="122" t="str">
        <f>TEXT(Z5,"###,###")</f>
        <v>24,731</v>
      </c>
      <c r="AD5" s="123">
        <f t="shared" ref="AD5:AD9" si="1">Z5/Y5-1</f>
        <v>5.4087460574546053E-2</v>
      </c>
      <c r="AF5" s="123">
        <f t="shared" si="0"/>
        <v>6.4843918191603844E-2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22063</v>
      </c>
      <c r="U6" s="121">
        <v>22101</v>
      </c>
      <c r="V6" s="121">
        <v>22223</v>
      </c>
      <c r="W6" s="121">
        <v>22184</v>
      </c>
      <c r="X6" s="121">
        <v>22053</v>
      </c>
      <c r="Y6" s="121">
        <v>22876</v>
      </c>
      <c r="Z6" s="121">
        <v>23776</v>
      </c>
      <c r="AB6" s="122" t="str">
        <f>TEXT(Z6,"###,###")</f>
        <v>23,776</v>
      </c>
      <c r="AD6" s="123">
        <f t="shared" si="1"/>
        <v>3.9342542402517999E-2</v>
      </c>
      <c r="AF6" s="123">
        <f t="shared" si="0"/>
        <v>7.7641299913882911E-2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32138</v>
      </c>
      <c r="U7" s="121">
        <v>32272</v>
      </c>
      <c r="V7" s="121">
        <v>32381</v>
      </c>
      <c r="W7" s="121">
        <v>32195</v>
      </c>
      <c r="X7" s="121">
        <v>32148</v>
      </c>
      <c r="Y7" s="121">
        <v>32501</v>
      </c>
      <c r="Z7" s="121">
        <v>33618</v>
      </c>
      <c r="AB7" s="122" t="str">
        <f>TEXT(Z7,"###,###")</f>
        <v>33,618</v>
      </c>
      <c r="AD7" s="123">
        <f t="shared" si="1"/>
        <v>3.4368173286975834E-2</v>
      </c>
      <c r="AF7" s="123">
        <f t="shared" si="0"/>
        <v>4.6051403323168927E-2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48,507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33,618</v>
      </c>
      <c r="P8" s="48"/>
      <c r="S8" s="120" t="s">
        <v>88</v>
      </c>
      <c r="T8" s="121">
        <v>36113.74</v>
      </c>
      <c r="U8" s="121">
        <v>37687</v>
      </c>
      <c r="V8" s="121">
        <v>37656</v>
      </c>
      <c r="W8" s="121">
        <v>39098.370000000003</v>
      </c>
      <c r="X8" s="121">
        <v>39737</v>
      </c>
      <c r="Y8" s="121">
        <v>40104</v>
      </c>
      <c r="Z8" s="121">
        <v>41895</v>
      </c>
      <c r="AB8" s="122" t="str">
        <f>TEXT(Z8,"$###,###")</f>
        <v>$41,895</v>
      </c>
      <c r="AD8" s="123">
        <f t="shared" si="1"/>
        <v>4.4658886894075378E-2</v>
      </c>
      <c r="AF8" s="123">
        <f t="shared" si="0"/>
        <v>0.16008477659749443</v>
      </c>
    </row>
    <row r="9" spans="1:32" x14ac:dyDescent="0.25">
      <c r="A9" s="52" t="s">
        <v>15</v>
      </c>
      <c r="B9" s="53"/>
      <c r="C9" s="54"/>
      <c r="D9" s="55">
        <f>AD104</f>
        <v>74.550064939080968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51.085727883871733</v>
      </c>
      <c r="P9" s="56" t="s">
        <v>89</v>
      </c>
      <c r="S9" s="120" t="s">
        <v>7</v>
      </c>
      <c r="T9" s="121">
        <v>1480226723</v>
      </c>
      <c r="U9" s="121">
        <v>1550013217</v>
      </c>
      <c r="V9" s="121">
        <v>1591006022</v>
      </c>
      <c r="W9" s="121">
        <v>1626348541</v>
      </c>
      <c r="X9" s="121">
        <v>1669191363</v>
      </c>
      <c r="Y9" s="121">
        <v>1716150859.5999999</v>
      </c>
      <c r="Z9" s="121">
        <v>1850335070</v>
      </c>
      <c r="AB9" s="122" t="str">
        <f>TEXT(Z9/1000000,"$#,###.0")&amp;" mil"</f>
        <v>$1,850.3 mil</v>
      </c>
      <c r="AD9" s="123">
        <f t="shared" si="1"/>
        <v>7.8189052931672665E-2</v>
      </c>
      <c r="AF9" s="123">
        <f t="shared" si="0"/>
        <v>0.250034904281349</v>
      </c>
    </row>
    <row r="10" spans="1:32" x14ac:dyDescent="0.25">
      <c r="A10" s="52" t="s">
        <v>18</v>
      </c>
      <c r="B10" s="53"/>
      <c r="C10" s="54"/>
      <c r="D10" s="55">
        <f>AD105</f>
        <v>17.867524274846929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48.914272116128267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93.283360104705821</v>
      </c>
      <c r="P11" s="56" t="s">
        <v>89</v>
      </c>
      <c r="S11" s="120" t="s">
        <v>30</v>
      </c>
      <c r="T11" s="125">
        <v>40745</v>
      </c>
      <c r="U11" s="125">
        <v>41059</v>
      </c>
      <c r="V11" s="125">
        <v>40985</v>
      </c>
      <c r="W11" s="125">
        <v>40886</v>
      </c>
      <c r="X11" s="125">
        <v>40421</v>
      </c>
      <c r="Y11" s="125">
        <v>41748</v>
      </c>
      <c r="Z11" s="125">
        <v>43521</v>
      </c>
    </row>
    <row r="12" spans="1:32" ht="28.5" customHeight="1" x14ac:dyDescent="0.25">
      <c r="A12" s="52" t="s">
        <v>20</v>
      </c>
      <c r="B12" s="54"/>
      <c r="C12" s="54"/>
      <c r="D12" s="55">
        <f>AD108</f>
        <v>15.389531407838044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14.84026414420846</v>
      </c>
      <c r="P12" s="56" t="s">
        <v>89</v>
      </c>
      <c r="S12" s="120" t="s">
        <v>31</v>
      </c>
      <c r="T12" s="125">
        <v>4542</v>
      </c>
      <c r="U12" s="125">
        <v>4401</v>
      </c>
      <c r="V12" s="125">
        <v>4447</v>
      </c>
      <c r="W12" s="125">
        <v>4289</v>
      </c>
      <c r="X12" s="125">
        <v>4394</v>
      </c>
      <c r="Y12" s="125">
        <v>4590</v>
      </c>
      <c r="Z12" s="125">
        <v>4987</v>
      </c>
    </row>
    <row r="13" spans="1:32" ht="15" customHeight="1" x14ac:dyDescent="0.25">
      <c r="A13" s="52" t="s">
        <v>21</v>
      </c>
      <c r="B13" s="54"/>
      <c r="C13" s="54"/>
      <c r="D13" s="55">
        <f>AD109</f>
        <v>13.317665491578534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39.9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20.873276022017439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42.845362524996396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356</v>
      </c>
      <c r="Z15" s="125">
        <v>343</v>
      </c>
      <c r="AB15" s="129">
        <f t="shared" ref="AB15:AB34" si="2">IF(Z15="np",0,Z15/$Z$34)</f>
        <v>7.0711443709155376E-3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272</v>
      </c>
      <c r="Z16" s="125">
        <v>298</v>
      </c>
      <c r="AB16" s="129">
        <f t="shared" si="2"/>
        <v>6.1434432143814294E-3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2288</v>
      </c>
      <c r="Z17" s="125">
        <v>2432</v>
      </c>
      <c r="AB17" s="129">
        <f t="shared" si="2"/>
        <v>5.0137093615354483E-2</v>
      </c>
    </row>
    <row r="18" spans="1:28" x14ac:dyDescent="0.25">
      <c r="A18" s="82" t="str">
        <f>$S$1&amp;" ("&amp;$T$2&amp;" to "&amp;$Z$2&amp;")"</f>
        <v>West Torrens (2011-12 to 2017-18)</v>
      </c>
      <c r="B18" s="82"/>
      <c r="C18" s="82"/>
      <c r="D18" s="82"/>
      <c r="E18" s="82"/>
      <c r="F18" s="82"/>
      <c r="G18" s="82" t="str">
        <f>$S$1&amp;" ("&amp;$T$2&amp;" to "&amp;$Z$2&amp;")"</f>
        <v>West Torrens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328</v>
      </c>
      <c r="Z18" s="125">
        <v>348</v>
      </c>
      <c r="AB18" s="129">
        <f t="shared" si="2"/>
        <v>7.1742222771971056E-3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2191</v>
      </c>
      <c r="Z19" s="125">
        <v>2559</v>
      </c>
      <c r="AB19" s="129">
        <f t="shared" si="2"/>
        <v>5.2755272434906304E-2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1633</v>
      </c>
      <c r="Z20" s="125">
        <v>1640</v>
      </c>
      <c r="AB20" s="129">
        <f t="shared" si="2"/>
        <v>3.3809553260354175E-2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4271</v>
      </c>
      <c r="Z21" s="125">
        <v>4120</v>
      </c>
      <c r="AB21" s="129">
        <f t="shared" si="2"/>
        <v>8.4936194776011706E-2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4440</v>
      </c>
      <c r="Z22" s="125">
        <v>4526</v>
      </c>
      <c r="AB22" s="129">
        <f t="shared" si="2"/>
        <v>9.3306120766075001E-2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1588</v>
      </c>
      <c r="Z23" s="125">
        <v>1939</v>
      </c>
      <c r="AB23" s="129">
        <f t="shared" si="2"/>
        <v>3.9973612055991918E-2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707</v>
      </c>
      <c r="Z24" s="125">
        <v>699</v>
      </c>
      <c r="AB24" s="129">
        <f t="shared" si="2"/>
        <v>1.4410291298163153E-2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1693</v>
      </c>
      <c r="Z25" s="125">
        <v>1734</v>
      </c>
      <c r="AB25" s="129">
        <f t="shared" si="2"/>
        <v>3.5747417898447646E-2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625</v>
      </c>
      <c r="Z26" s="125">
        <v>780</v>
      </c>
      <c r="AB26" s="129">
        <f t="shared" si="2"/>
        <v>1.6080153379924546E-2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2912</v>
      </c>
      <c r="Z27" s="125">
        <v>3371</v>
      </c>
      <c r="AB27" s="129">
        <f t="shared" si="2"/>
        <v>6.9495124415032888E-2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4322</v>
      </c>
      <c r="Z28" s="125">
        <v>4994</v>
      </c>
      <c r="AB28" s="129">
        <f t="shared" si="2"/>
        <v>0.10295421279402973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2896</v>
      </c>
      <c r="Z29" s="125">
        <v>3008</v>
      </c>
      <c r="AB29" s="129">
        <f t="shared" si="2"/>
        <v>6.2011668418991077E-2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3849</v>
      </c>
      <c r="Z30" s="125">
        <v>4264</v>
      </c>
      <c r="AB30" s="129">
        <f t="shared" si="2"/>
        <v>8.7904838476920863E-2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5829</v>
      </c>
      <c r="Z31" s="125">
        <v>6365</v>
      </c>
      <c r="AB31" s="129">
        <f t="shared" si="2"/>
        <v>0.13121817469643557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1041</v>
      </c>
      <c r="Z32" s="125">
        <v>1197</v>
      </c>
      <c r="AB32" s="129">
        <f t="shared" si="2"/>
        <v>2.4676850763807285E-2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1564</v>
      </c>
      <c r="Z33" s="125">
        <v>1687</v>
      </c>
      <c r="AB33" s="129">
        <f t="shared" si="2"/>
        <v>3.4778485579400914E-2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46338</v>
      </c>
      <c r="Z34" s="132">
        <v>48507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11</v>
      </c>
      <c r="Y44" s="125">
        <v>11</v>
      </c>
      <c r="Z44" s="125">
        <v>14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271</v>
      </c>
      <c r="Y45" s="125">
        <v>246</v>
      </c>
      <c r="Z45" s="125">
        <v>277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1086</v>
      </c>
      <c r="Y46" s="125">
        <v>1098</v>
      </c>
      <c r="Z46" s="125">
        <v>1097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2255</v>
      </c>
      <c r="Y47" s="125">
        <v>2395</v>
      </c>
      <c r="Z47" s="125">
        <v>2613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3595</v>
      </c>
      <c r="Y48" s="125">
        <v>3617</v>
      </c>
      <c r="Z48" s="125">
        <v>3825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West Torrens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3487</v>
      </c>
      <c r="Y49" s="125">
        <v>3622</v>
      </c>
      <c r="Z49" s="125">
        <v>3772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2596</v>
      </c>
      <c r="Y50" s="125">
        <v>2758</v>
      </c>
      <c r="Z50" s="125">
        <v>2928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2146</v>
      </c>
      <c r="Y51" s="125">
        <v>2152</v>
      </c>
      <c r="Z51" s="125">
        <v>2300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2024</v>
      </c>
      <c r="Y52" s="125">
        <v>2120</v>
      </c>
      <c r="Z52" s="125">
        <v>2196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1777</v>
      </c>
      <c r="Y53" s="125">
        <v>1806</v>
      </c>
      <c r="Z53" s="125">
        <v>1903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1524</v>
      </c>
      <c r="Y54" s="125">
        <v>1541</v>
      </c>
      <c r="Z54" s="125">
        <v>1632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1011</v>
      </c>
      <c r="Y55" s="125">
        <v>1073</v>
      </c>
      <c r="Z55" s="125">
        <v>1108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535</v>
      </c>
      <c r="Y56" s="125">
        <v>584</v>
      </c>
      <c r="Z56" s="125">
        <v>593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188</v>
      </c>
      <c r="Y57" s="125">
        <v>207</v>
      </c>
      <c r="Z57" s="125">
        <v>225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117</v>
      </c>
      <c r="Y58" s="125">
        <v>116</v>
      </c>
      <c r="Z58" s="125">
        <v>119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75</v>
      </c>
      <c r="Y59" s="125">
        <v>66</v>
      </c>
      <c r="Z59" s="125">
        <v>65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68</v>
      </c>
      <c r="Y60" s="125">
        <v>50</v>
      </c>
      <c r="Z60" s="125">
        <v>46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22762</v>
      </c>
      <c r="Y61" s="125">
        <v>23462</v>
      </c>
      <c r="Z61" s="125">
        <v>24731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14</v>
      </c>
      <c r="Y63" s="125">
        <v>14</v>
      </c>
      <c r="Z63" s="125">
        <v>14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West Torrens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399</v>
      </c>
      <c r="Y64" s="125">
        <v>380</v>
      </c>
      <c r="Z64" s="125">
        <v>352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1107</v>
      </c>
      <c r="Y65" s="125">
        <v>1263</v>
      </c>
      <c r="Z65" s="125">
        <v>1263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2434</v>
      </c>
      <c r="Y66" s="125">
        <v>2624</v>
      </c>
      <c r="Z66" s="125">
        <v>2720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3503</v>
      </c>
      <c r="Y67" s="125">
        <v>3571</v>
      </c>
      <c r="Z67" s="125">
        <v>3748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3007</v>
      </c>
      <c r="Y68" s="125">
        <v>3075</v>
      </c>
      <c r="Z68" s="125">
        <v>3322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2250</v>
      </c>
      <c r="Y69" s="125">
        <v>2274</v>
      </c>
      <c r="Z69" s="125">
        <v>2407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2073</v>
      </c>
      <c r="Y70" s="125">
        <v>2093</v>
      </c>
      <c r="Z70" s="125">
        <v>2102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1964</v>
      </c>
      <c r="Y71" s="125">
        <v>2118</v>
      </c>
      <c r="Z71" s="125">
        <v>2235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1845</v>
      </c>
      <c r="Y72" s="125">
        <v>1902</v>
      </c>
      <c r="Z72" s="125">
        <v>1852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1569</v>
      </c>
      <c r="Y73" s="125">
        <v>1622</v>
      </c>
      <c r="Z73" s="125">
        <v>1700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1061</v>
      </c>
      <c r="Y74" s="125">
        <v>1073</v>
      </c>
      <c r="Z74" s="125">
        <v>1157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438</v>
      </c>
      <c r="Y75" s="125">
        <v>482</v>
      </c>
      <c r="Z75" s="125">
        <v>498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165</v>
      </c>
      <c r="Y76" s="125">
        <v>167</v>
      </c>
      <c r="Z76" s="125">
        <v>204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78</v>
      </c>
      <c r="Y77" s="125">
        <v>79</v>
      </c>
      <c r="Z77" s="125">
        <v>88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89</v>
      </c>
      <c r="Y78" s="125">
        <v>76</v>
      </c>
      <c r="Z78" s="125">
        <v>68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58</v>
      </c>
      <c r="Y79" s="125">
        <v>63</v>
      </c>
      <c r="Z79" s="125">
        <v>61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22053</v>
      </c>
      <c r="Y80" s="125">
        <v>22876</v>
      </c>
      <c r="Z80" s="125">
        <v>23776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West Torrens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1786</v>
      </c>
      <c r="Y83" s="125">
        <v>1867</v>
      </c>
      <c r="Z83" s="125">
        <v>1967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2710</v>
      </c>
      <c r="Y84" s="125">
        <v>2763</v>
      </c>
      <c r="Z84" s="125">
        <v>3033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48,507</v>
      </c>
      <c r="D85" s="96">
        <f t="shared" ref="D85:D90" si="4">AD4</f>
        <v>4.6808235141784227E-2</v>
      </c>
      <c r="E85" s="97">
        <f t="shared" ref="E85:E90" si="5">AD4</f>
        <v>4.6808235141784227E-2</v>
      </c>
      <c r="F85" s="96">
        <f t="shared" ref="F85:F90" si="6">AF4</f>
        <v>7.1078431372548989E-2</v>
      </c>
      <c r="G85" s="97">
        <f t="shared" ref="G85:G90" si="7">AF4</f>
        <v>7.1078431372548989E-2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2336</v>
      </c>
      <c r="Y85" s="125">
        <v>2382</v>
      </c>
      <c r="Z85" s="125">
        <v>2454</v>
      </c>
    </row>
    <row r="86" spans="1:32" ht="15" customHeight="1" x14ac:dyDescent="0.25">
      <c r="A86" s="98" t="s">
        <v>4</v>
      </c>
      <c r="B86" s="95"/>
      <c r="C86" s="109" t="str">
        <f t="shared" si="3"/>
        <v>24,731</v>
      </c>
      <c r="D86" s="96">
        <f t="shared" si="4"/>
        <v>5.4087460574546053E-2</v>
      </c>
      <c r="E86" s="97">
        <f t="shared" si="5"/>
        <v>5.4087460574546053E-2</v>
      </c>
      <c r="F86" s="96">
        <f t="shared" si="6"/>
        <v>6.4843918191603844E-2</v>
      </c>
      <c r="G86" s="97">
        <f t="shared" si="7"/>
        <v>6.4843918191603844E-2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1189</v>
      </c>
      <c r="Y86" s="125">
        <v>1329</v>
      </c>
      <c r="Z86" s="125">
        <v>1367</v>
      </c>
    </row>
    <row r="87" spans="1:32" ht="15" customHeight="1" x14ac:dyDescent="0.25">
      <c r="A87" s="98" t="s">
        <v>5</v>
      </c>
      <c r="B87" s="95"/>
      <c r="C87" s="109" t="str">
        <f t="shared" si="3"/>
        <v>23,776</v>
      </c>
      <c r="D87" s="96">
        <f t="shared" si="4"/>
        <v>3.9342542402517999E-2</v>
      </c>
      <c r="E87" s="97">
        <f t="shared" si="5"/>
        <v>3.9342542402517999E-2</v>
      </c>
      <c r="F87" s="96">
        <f t="shared" si="6"/>
        <v>7.7641299913882911E-2</v>
      </c>
      <c r="G87" s="97">
        <f t="shared" si="7"/>
        <v>7.7641299913882911E-2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1097</v>
      </c>
      <c r="Y87" s="125">
        <v>1116</v>
      </c>
      <c r="Z87" s="125">
        <v>1148</v>
      </c>
    </row>
    <row r="88" spans="1:32" ht="15" customHeight="1" x14ac:dyDescent="0.25">
      <c r="A88" s="95" t="s">
        <v>6</v>
      </c>
      <c r="B88" s="95"/>
      <c r="C88" s="109" t="str">
        <f t="shared" si="3"/>
        <v>33,618</v>
      </c>
      <c r="D88" s="96">
        <f t="shared" si="4"/>
        <v>3.4368173286975834E-2</v>
      </c>
      <c r="E88" s="97">
        <f t="shared" si="5"/>
        <v>3.4368173286975834E-2</v>
      </c>
      <c r="F88" s="96">
        <f t="shared" si="6"/>
        <v>4.6051403323168927E-2</v>
      </c>
      <c r="G88" s="97">
        <f t="shared" si="7"/>
        <v>4.6051403323168927E-2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1106</v>
      </c>
      <c r="Y88" s="125">
        <v>1084</v>
      </c>
      <c r="Z88" s="125">
        <v>1141</v>
      </c>
    </row>
    <row r="89" spans="1:32" ht="15" customHeight="1" x14ac:dyDescent="0.25">
      <c r="A89" s="95" t="s">
        <v>104</v>
      </c>
      <c r="B89" s="95"/>
      <c r="C89" s="146" t="str">
        <f t="shared" si="3"/>
        <v>$41,895</v>
      </c>
      <c r="D89" s="96">
        <f t="shared" si="4"/>
        <v>4.4658886894075378E-2</v>
      </c>
      <c r="E89" s="97">
        <f t="shared" si="5"/>
        <v>4.4658886894075378E-2</v>
      </c>
      <c r="F89" s="96">
        <f t="shared" si="6"/>
        <v>0.16008477659749443</v>
      </c>
      <c r="G89" s="97">
        <f t="shared" si="7"/>
        <v>0.16008477659749443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934</v>
      </c>
      <c r="Y89" s="125">
        <v>954</v>
      </c>
      <c r="Z89" s="125">
        <v>992</v>
      </c>
    </row>
    <row r="90" spans="1:32" ht="15" customHeight="1" x14ac:dyDescent="0.25">
      <c r="A90" s="95" t="s">
        <v>7</v>
      </c>
      <c r="B90" s="95"/>
      <c r="C90" s="109" t="str">
        <f t="shared" si="3"/>
        <v>$1,850.3 mil</v>
      </c>
      <c r="D90" s="96">
        <f t="shared" si="4"/>
        <v>7.8189052931672665E-2</v>
      </c>
      <c r="E90" s="97">
        <f t="shared" si="5"/>
        <v>7.8189052931672665E-2</v>
      </c>
      <c r="F90" s="96">
        <f t="shared" si="6"/>
        <v>0.250034904281349</v>
      </c>
      <c r="G90" s="97">
        <f t="shared" si="7"/>
        <v>0.250034904281349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1663</v>
      </c>
      <c r="Y90" s="125">
        <v>1694</v>
      </c>
      <c r="Z90" s="125">
        <v>1861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16475</v>
      </c>
      <c r="Y91" s="125">
        <v>16602</v>
      </c>
      <c r="Z91" s="125">
        <v>17174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1191</v>
      </c>
      <c r="Y93" s="125">
        <v>1274</v>
      </c>
      <c r="Z93" s="125">
        <v>1391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3575</v>
      </c>
      <c r="Y94" s="125">
        <v>3662</v>
      </c>
      <c r="Z94" s="125">
        <v>3913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509</v>
      </c>
      <c r="Y95" s="125">
        <v>520</v>
      </c>
      <c r="Z95" s="125">
        <v>543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2164</v>
      </c>
      <c r="Y96" s="125">
        <v>2327</v>
      </c>
      <c r="Z96" s="125">
        <v>2542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2899</v>
      </c>
      <c r="Y97" s="125">
        <v>3120</v>
      </c>
      <c r="Z97" s="125">
        <v>3159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1605</v>
      </c>
      <c r="Y98" s="125">
        <v>1569</v>
      </c>
      <c r="Z98" s="125">
        <v>1648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94</v>
      </c>
      <c r="Y99" s="125">
        <v>94</v>
      </c>
      <c r="Z99" s="125">
        <v>99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822</v>
      </c>
      <c r="Y100" s="125">
        <v>840</v>
      </c>
      <c r="Z100" s="125">
        <v>887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15673</v>
      </c>
      <c r="Y101" s="125">
        <v>15899</v>
      </c>
      <c r="Z101" s="125">
        <v>16444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32949</v>
      </c>
      <c r="Y104" s="125">
        <v>34769</v>
      </c>
      <c r="Z104" s="125">
        <v>36162</v>
      </c>
      <c r="AB104" s="122" t="str">
        <f>TEXT(Z104,"###,###")</f>
        <v>36,162</v>
      </c>
      <c r="AD104" s="143">
        <f>Z104/($Z$4)*100</f>
        <v>74.550064939080968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8035</v>
      </c>
      <c r="Y105" s="125">
        <v>8230</v>
      </c>
      <c r="Z105" s="125">
        <v>8667</v>
      </c>
      <c r="AB105" s="122" t="str">
        <f>TEXT(Z105,"###,###")</f>
        <v>8,667</v>
      </c>
      <c r="AD105" s="143">
        <f>Z105/($Z$4)*100</f>
        <v>17.867524274846929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40984</v>
      </c>
      <c r="Y106" s="132">
        <v>42999</v>
      </c>
      <c r="Z106" s="132">
        <v>44829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5277</v>
      </c>
      <c r="Y108" s="125">
        <v>5925</v>
      </c>
      <c r="Z108" s="125">
        <v>7465</v>
      </c>
      <c r="AB108" s="122" t="str">
        <f>TEXT(Z108,"###,###")</f>
        <v>7,465</v>
      </c>
      <c r="AD108" s="143">
        <f>Z108/($Z$4)*100</f>
        <v>15.389531407838044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6137</v>
      </c>
      <c r="Y109" s="125">
        <v>6629</v>
      </c>
      <c r="Z109" s="125">
        <v>6460</v>
      </c>
      <c r="AB109" s="122" t="str">
        <f>TEXT(Z109,"###,###")</f>
        <v>6,460</v>
      </c>
      <c r="AD109" s="143">
        <f>Z109/($Z$4)*100</f>
        <v>13.317665491578534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9949</v>
      </c>
      <c r="Y110" s="125">
        <v>10002</v>
      </c>
      <c r="Z110" s="125">
        <v>10125</v>
      </c>
      <c r="AB110" s="122" t="str">
        <f>TEXT(Z110,"###,###")</f>
        <v>10,125</v>
      </c>
      <c r="AD110" s="143">
        <f>Z110/($Z$4)*100</f>
        <v>20.873276022017439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19619</v>
      </c>
      <c r="Y111" s="125">
        <v>20443</v>
      </c>
      <c r="Z111" s="125">
        <v>20783</v>
      </c>
      <c r="AB111" s="122" t="str">
        <f>TEXT(Z111,"###,###")</f>
        <v>20,783</v>
      </c>
      <c r="AD111" s="143">
        <f>Z111/($Z$4)*100</f>
        <v>42.845362524996396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44815</v>
      </c>
      <c r="Y112" s="125">
        <v>46338</v>
      </c>
      <c r="Z112" s="125">
        <v>48507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38.29</v>
      </c>
      <c r="U118" s="144">
        <v>42.45</v>
      </c>
      <c r="V118" s="144">
        <v>41.69</v>
      </c>
      <c r="W118" s="144">
        <v>42.76</v>
      </c>
      <c r="X118" s="144">
        <v>41.79</v>
      </c>
      <c r="Y118" s="144">
        <v>39.880000000000003</v>
      </c>
      <c r="Z118" s="144">
        <v>39.869999999999997</v>
      </c>
      <c r="AB118" s="122" t="str">
        <f>TEXT(Z118,"##.0")</f>
        <v>39.9</v>
      </c>
    </row>
    <row r="120" spans="19:32" x14ac:dyDescent="0.25">
      <c r="S120" s="115" t="s">
        <v>106</v>
      </c>
      <c r="T120" s="125">
        <v>27595</v>
      </c>
      <c r="U120" s="125">
        <v>27868</v>
      </c>
      <c r="V120" s="125">
        <v>27933</v>
      </c>
      <c r="W120" s="125">
        <v>27905</v>
      </c>
      <c r="X120" s="125">
        <v>27754</v>
      </c>
      <c r="Y120" s="125">
        <v>27911</v>
      </c>
      <c r="Z120" s="125">
        <v>28632</v>
      </c>
      <c r="AB120" s="122" t="str">
        <f>TEXT(Z120,"###,###")</f>
        <v>28,632</v>
      </c>
    </row>
    <row r="121" spans="19:32" x14ac:dyDescent="0.25">
      <c r="S121" s="115" t="s">
        <v>107</v>
      </c>
      <c r="T121" s="125">
        <v>2361</v>
      </c>
      <c r="U121" s="125">
        <v>2290</v>
      </c>
      <c r="V121" s="125">
        <v>2334</v>
      </c>
      <c r="W121" s="125">
        <v>2196</v>
      </c>
      <c r="X121" s="125">
        <v>2188</v>
      </c>
      <c r="Y121" s="125">
        <v>2218</v>
      </c>
      <c r="Z121" s="125">
        <v>2261</v>
      </c>
      <c r="AB121" s="122" t="str">
        <f>TEXT(Z121,"###,###")</f>
        <v>2,261</v>
      </c>
    </row>
    <row r="122" spans="19:32" x14ac:dyDescent="0.25">
      <c r="S122" s="115" t="s">
        <v>108</v>
      </c>
      <c r="T122" s="125">
        <v>2182</v>
      </c>
      <c r="U122" s="125">
        <v>2118</v>
      </c>
      <c r="V122" s="125">
        <v>2109</v>
      </c>
      <c r="W122" s="125">
        <v>2095</v>
      </c>
      <c r="X122" s="125">
        <v>2207</v>
      </c>
      <c r="Y122" s="125">
        <v>2372</v>
      </c>
      <c r="Z122" s="125">
        <v>2728</v>
      </c>
      <c r="AB122" s="122" t="str">
        <f>TEXT(Z122,"###,###")</f>
        <v>2,728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29777</v>
      </c>
      <c r="U124" s="125">
        <v>29986</v>
      </c>
      <c r="V124" s="125">
        <v>30042</v>
      </c>
      <c r="W124" s="125">
        <v>30000</v>
      </c>
      <c r="X124" s="125">
        <v>29961</v>
      </c>
      <c r="Y124" s="125">
        <v>30283</v>
      </c>
      <c r="Z124" s="125">
        <v>31360</v>
      </c>
      <c r="AB124" s="122" t="str">
        <f>TEXT(Z124,"###,###")</f>
        <v>31,360</v>
      </c>
      <c r="AD124" s="139">
        <f>Z124/$Z$7*100</f>
        <v>93.283360104705821</v>
      </c>
    </row>
    <row r="125" spans="19:32" x14ac:dyDescent="0.25">
      <c r="S125" s="115" t="s">
        <v>110</v>
      </c>
      <c r="T125" s="125">
        <v>4543</v>
      </c>
      <c r="U125" s="125">
        <v>4408</v>
      </c>
      <c r="V125" s="125">
        <v>4443</v>
      </c>
      <c r="W125" s="125">
        <v>4291</v>
      </c>
      <c r="X125" s="125">
        <v>4395</v>
      </c>
      <c r="Y125" s="125">
        <v>4590</v>
      </c>
      <c r="Z125" s="125">
        <v>4989</v>
      </c>
      <c r="AB125" s="122" t="str">
        <f>TEXT(Z125,"###,###")</f>
        <v>4,989</v>
      </c>
      <c r="AD125" s="139">
        <f>Z125/$Z$7*100</f>
        <v>14.84026414420846</v>
      </c>
    </row>
    <row r="127" spans="19:32" x14ac:dyDescent="0.25">
      <c r="S127" s="115" t="s">
        <v>111</v>
      </c>
      <c r="T127" s="125">
        <v>16716</v>
      </c>
      <c r="U127" s="125">
        <v>16805</v>
      </c>
      <c r="V127" s="125">
        <v>16799</v>
      </c>
      <c r="W127" s="125">
        <v>16634</v>
      </c>
      <c r="X127" s="125">
        <v>16475</v>
      </c>
      <c r="Y127" s="125">
        <v>16602</v>
      </c>
      <c r="Z127" s="125">
        <v>17174</v>
      </c>
      <c r="AB127" s="122" t="str">
        <f>TEXT(Z127,"###,###")</f>
        <v>17,174</v>
      </c>
      <c r="AD127" s="139">
        <f>Z127/$Z$7*100</f>
        <v>51.085727883871733</v>
      </c>
    </row>
    <row r="128" spans="19:32" x14ac:dyDescent="0.25">
      <c r="S128" s="115" t="s">
        <v>112</v>
      </c>
      <c r="T128" s="125">
        <v>15422</v>
      </c>
      <c r="U128" s="125">
        <v>15467</v>
      </c>
      <c r="V128" s="125">
        <v>15582</v>
      </c>
      <c r="W128" s="125">
        <v>15561</v>
      </c>
      <c r="X128" s="125">
        <v>15673</v>
      </c>
      <c r="Y128" s="125">
        <v>15899</v>
      </c>
      <c r="Z128" s="125">
        <v>16444</v>
      </c>
      <c r="AB128" s="122" t="str">
        <f>TEXT(Z128,"###,###")</f>
        <v>16,444</v>
      </c>
      <c r="AD128" s="139">
        <f>Z128/$Z$7*100</f>
        <v>48.914272116128267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5" id="{855941FB-857D-4679-9B03-5DE41D02AC8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58" id="{6E4DC8BD-988C-4614-9E69-9E6509F7452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61" id="{54BED9C2-584F-425D-9100-56C71321183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64" id="{97E85346-8A66-436A-901E-0B8B87C0852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051397-9FB7-4B21-B7B9-40FF828E5B15}">
  <sheetPr codeName="Sheet131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Whyalla</v>
      </c>
      <c r="T1" s="113"/>
      <c r="U1" s="113"/>
      <c r="V1" s="113"/>
      <c r="W1" s="113"/>
      <c r="X1" s="113"/>
      <c r="Y1" s="114" t="str">
        <f>Y3</f>
        <v>10.67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187</v>
      </c>
      <c r="Y3" s="118" t="s">
        <v>264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10.67 Whyalla,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14675</v>
      </c>
      <c r="U4" s="121">
        <v>14988</v>
      </c>
      <c r="V4" s="121">
        <v>14305</v>
      </c>
      <c r="W4" s="121">
        <v>13482</v>
      </c>
      <c r="X4" s="121">
        <v>12598</v>
      </c>
      <c r="Y4" s="121">
        <v>12569</v>
      </c>
      <c r="Z4" s="121">
        <v>13426</v>
      </c>
      <c r="AB4" s="122" t="str">
        <f>TEXT(Z4,"###,###")</f>
        <v>13,426</v>
      </c>
      <c r="AD4" s="123">
        <f>Z4/Y4-1</f>
        <v>6.8183626382369411E-2</v>
      </c>
      <c r="AF4" s="123">
        <f t="shared" ref="AF4:AF9" si="0">Z4/T4-1</f>
        <v>-8.5110732538330458E-2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8299</v>
      </c>
      <c r="U5" s="121">
        <v>8415</v>
      </c>
      <c r="V5" s="121">
        <v>7913</v>
      </c>
      <c r="W5" s="121">
        <v>7456</v>
      </c>
      <c r="X5" s="121">
        <v>6938</v>
      </c>
      <c r="Y5" s="121">
        <v>6873</v>
      </c>
      <c r="Z5" s="121">
        <v>7409</v>
      </c>
      <c r="AB5" s="122" t="str">
        <f>TEXT(Z5,"###,###")</f>
        <v>7,409</v>
      </c>
      <c r="AD5" s="123">
        <f t="shared" ref="AD5:AD9" si="1">Z5/Y5-1</f>
        <v>7.7986323294049198E-2</v>
      </c>
      <c r="AF5" s="123">
        <f t="shared" si="0"/>
        <v>-0.10724183636582718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6375</v>
      </c>
      <c r="U6" s="121">
        <v>6572</v>
      </c>
      <c r="V6" s="121">
        <v>6392</v>
      </c>
      <c r="W6" s="121">
        <v>6026</v>
      </c>
      <c r="X6" s="121">
        <v>5658</v>
      </c>
      <c r="Y6" s="121">
        <v>5696</v>
      </c>
      <c r="Z6" s="121">
        <v>6018</v>
      </c>
      <c r="AB6" s="122" t="str">
        <f>TEXT(Z6,"###,###")</f>
        <v>6,018</v>
      </c>
      <c r="AD6" s="123">
        <f t="shared" si="1"/>
        <v>5.653089887640439E-2</v>
      </c>
      <c r="AF6" s="123">
        <f t="shared" si="0"/>
        <v>-5.600000000000005E-2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11097</v>
      </c>
      <c r="U7" s="121">
        <v>11106</v>
      </c>
      <c r="V7" s="121">
        <v>11017</v>
      </c>
      <c r="W7" s="121">
        <v>10640</v>
      </c>
      <c r="X7" s="121">
        <v>10015</v>
      </c>
      <c r="Y7" s="121">
        <v>9743</v>
      </c>
      <c r="Z7" s="121">
        <v>10072</v>
      </c>
      <c r="AB7" s="122" t="str">
        <f>TEXT(Z7,"###,###")</f>
        <v>10,072</v>
      </c>
      <c r="AD7" s="123">
        <f t="shared" si="1"/>
        <v>3.3767833316227014E-2</v>
      </c>
      <c r="AF7" s="123">
        <f t="shared" si="0"/>
        <v>-9.2367306479228639E-2</v>
      </c>
    </row>
    <row r="8" spans="1:32" ht="17.25" customHeight="1" x14ac:dyDescent="0.25">
      <c r="A8" s="44" t="s">
        <v>13</v>
      </c>
      <c r="B8" s="45"/>
      <c r="C8" s="46"/>
      <c r="D8" s="47" t="str">
        <f>AB4</f>
        <v>13,426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10,072</v>
      </c>
      <c r="P8" s="48"/>
      <c r="S8" s="120" t="s">
        <v>88</v>
      </c>
      <c r="T8" s="121">
        <v>44796</v>
      </c>
      <c r="U8" s="121">
        <v>45066</v>
      </c>
      <c r="V8" s="121">
        <v>47121.33</v>
      </c>
      <c r="W8" s="121">
        <v>49143.5</v>
      </c>
      <c r="X8" s="121">
        <v>48921.91</v>
      </c>
      <c r="Y8" s="121">
        <v>47921.5</v>
      </c>
      <c r="Z8" s="121">
        <v>50532</v>
      </c>
      <c r="AB8" s="122" t="str">
        <f>TEXT(Z8,"$###,###")</f>
        <v>$50,532</v>
      </c>
      <c r="AD8" s="123">
        <f t="shared" si="1"/>
        <v>5.4474505180347021E-2</v>
      </c>
      <c r="AF8" s="123">
        <f t="shared" si="0"/>
        <v>0.12804714706670239</v>
      </c>
    </row>
    <row r="9" spans="1:32" x14ac:dyDescent="0.25">
      <c r="A9" s="52" t="s">
        <v>15</v>
      </c>
      <c r="B9" s="53"/>
      <c r="C9" s="54"/>
      <c r="D9" s="55">
        <f>AD104</f>
        <v>79.234321465812613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54.596902303415405</v>
      </c>
      <c r="P9" s="56" t="s">
        <v>89</v>
      </c>
      <c r="S9" s="120" t="s">
        <v>7</v>
      </c>
      <c r="T9" s="121">
        <v>610441154</v>
      </c>
      <c r="U9" s="121">
        <v>643655493</v>
      </c>
      <c r="V9" s="121">
        <v>650844191</v>
      </c>
      <c r="W9" s="121">
        <v>645837316</v>
      </c>
      <c r="X9" s="121">
        <v>602677241</v>
      </c>
      <c r="Y9" s="121">
        <v>574348238</v>
      </c>
      <c r="Z9" s="121">
        <v>610772005</v>
      </c>
      <c r="AB9" s="122" t="str">
        <f>TEXT(Z9/1000000,"$#,###.0")&amp;" mil"</f>
        <v>$610.8 mil</v>
      </c>
      <c r="AD9" s="123">
        <f t="shared" si="1"/>
        <v>6.3417565494472639E-2</v>
      </c>
      <c r="AF9" s="123">
        <f t="shared" si="0"/>
        <v>5.4198672195027164E-4</v>
      </c>
    </row>
    <row r="10" spans="1:32" x14ac:dyDescent="0.25">
      <c r="A10" s="52" t="s">
        <v>18</v>
      </c>
      <c r="B10" s="53"/>
      <c r="C10" s="54"/>
      <c r="D10" s="55">
        <f>AD105</f>
        <v>16.058394160583941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45.363383637807786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96.803018268467028</v>
      </c>
      <c r="P11" s="56" t="s">
        <v>89</v>
      </c>
      <c r="S11" s="120" t="s">
        <v>30</v>
      </c>
      <c r="T11" s="125">
        <v>13863</v>
      </c>
      <c r="U11" s="125">
        <v>14220</v>
      </c>
      <c r="V11" s="125">
        <v>13549</v>
      </c>
      <c r="W11" s="125">
        <v>12799</v>
      </c>
      <c r="X11" s="125">
        <v>11952</v>
      </c>
      <c r="Y11" s="125">
        <v>11873</v>
      </c>
      <c r="Z11" s="125">
        <v>12755</v>
      </c>
    </row>
    <row r="12" spans="1:32" ht="28.5" customHeight="1" x14ac:dyDescent="0.25">
      <c r="A12" s="52" t="s">
        <v>20</v>
      </c>
      <c r="B12" s="54"/>
      <c r="C12" s="54"/>
      <c r="D12" s="55">
        <f>AD108</f>
        <v>9.0793981826307171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6.6818903891977754</v>
      </c>
      <c r="P12" s="56" t="s">
        <v>89</v>
      </c>
      <c r="S12" s="120" t="s">
        <v>31</v>
      </c>
      <c r="T12" s="125">
        <v>814</v>
      </c>
      <c r="U12" s="125">
        <v>765</v>
      </c>
      <c r="V12" s="125">
        <v>754</v>
      </c>
      <c r="W12" s="125">
        <v>686</v>
      </c>
      <c r="X12" s="125">
        <v>645</v>
      </c>
      <c r="Y12" s="125">
        <v>696</v>
      </c>
      <c r="Z12" s="125">
        <v>670</v>
      </c>
    </row>
    <row r="13" spans="1:32" ht="15" customHeight="1" x14ac:dyDescent="0.25">
      <c r="A13" s="52" t="s">
        <v>21</v>
      </c>
      <c r="B13" s="54"/>
      <c r="C13" s="54"/>
      <c r="D13" s="55">
        <f>AD109</f>
        <v>11.641590942946522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41.3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20.132578578876807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54.528526739162821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185</v>
      </c>
      <c r="Z15" s="125">
        <v>121</v>
      </c>
      <c r="AB15" s="129">
        <f t="shared" ref="AB15:AB34" si="2">IF(Z15="np",0,Z15/$Z$34)</f>
        <v>9.0123640697154766E-3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410</v>
      </c>
      <c r="Z16" s="125">
        <v>488</v>
      </c>
      <c r="AB16" s="129">
        <f t="shared" si="2"/>
        <v>3.6347385669596305E-2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1593</v>
      </c>
      <c r="Z17" s="125">
        <v>1801</v>
      </c>
      <c r="AB17" s="129">
        <f t="shared" si="2"/>
        <v>0.13414270817816176</v>
      </c>
    </row>
    <row r="18" spans="1:28" x14ac:dyDescent="0.25">
      <c r="A18" s="82" t="str">
        <f>$S$1&amp;" ("&amp;$T$2&amp;" to "&amp;$Z$2&amp;")"</f>
        <v>Whyalla (2011-12 to 2017-18)</v>
      </c>
      <c r="B18" s="82"/>
      <c r="C18" s="82"/>
      <c r="D18" s="82"/>
      <c r="E18" s="82"/>
      <c r="F18" s="82"/>
      <c r="G18" s="82" t="str">
        <f>$S$1&amp;" ("&amp;$T$2&amp;" to "&amp;$Z$2&amp;")"</f>
        <v>Whyalla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232</v>
      </c>
      <c r="Z18" s="125">
        <v>292</v>
      </c>
      <c r="AB18" s="129">
        <f t="shared" si="2"/>
        <v>2.1748845523610904E-2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849</v>
      </c>
      <c r="Z19" s="125">
        <v>1021</v>
      </c>
      <c r="AB19" s="129">
        <f t="shared" si="2"/>
        <v>7.6046476984954564E-2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273</v>
      </c>
      <c r="Z20" s="125">
        <v>265</v>
      </c>
      <c r="AB20" s="129">
        <f t="shared" si="2"/>
        <v>1.9737822136153733E-2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1280</v>
      </c>
      <c r="Z21" s="125">
        <v>1330</v>
      </c>
      <c r="AB21" s="129">
        <f t="shared" si="2"/>
        <v>9.9061522419186657E-2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852</v>
      </c>
      <c r="Z22" s="125">
        <v>1058</v>
      </c>
      <c r="AB22" s="129">
        <f t="shared" si="2"/>
        <v>7.8802323849247735E-2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580</v>
      </c>
      <c r="Z23" s="125">
        <v>583</v>
      </c>
      <c r="AB23" s="129">
        <f t="shared" si="2"/>
        <v>4.342320869953821E-2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21</v>
      </c>
      <c r="Z24" s="125">
        <v>30</v>
      </c>
      <c r="AB24" s="129">
        <f t="shared" si="2"/>
        <v>2.2344704305079697E-3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276</v>
      </c>
      <c r="Z25" s="125">
        <v>270</v>
      </c>
      <c r="AB25" s="129">
        <f t="shared" si="2"/>
        <v>2.0110233874571726E-2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200</v>
      </c>
      <c r="Z26" s="125">
        <v>200</v>
      </c>
      <c r="AB26" s="129">
        <f t="shared" si="2"/>
        <v>1.4896469536719798E-2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456</v>
      </c>
      <c r="Z27" s="125">
        <v>466</v>
      </c>
      <c r="AB27" s="129">
        <f t="shared" si="2"/>
        <v>3.470877402055713E-2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1092</v>
      </c>
      <c r="Z28" s="125">
        <v>1289</v>
      </c>
      <c r="AB28" s="129">
        <f t="shared" si="2"/>
        <v>9.6007746164159094E-2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636</v>
      </c>
      <c r="Z29" s="125">
        <v>584</v>
      </c>
      <c r="AB29" s="129">
        <f t="shared" si="2"/>
        <v>4.3497691047221808E-2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1063</v>
      </c>
      <c r="Z30" s="125">
        <v>1086</v>
      </c>
      <c r="AB30" s="129">
        <f t="shared" si="2"/>
        <v>8.0887829584388504E-2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1385</v>
      </c>
      <c r="Z31" s="125">
        <v>1594</v>
      </c>
      <c r="AB31" s="129">
        <f t="shared" si="2"/>
        <v>0.11872486220765678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35</v>
      </c>
      <c r="Z32" s="125">
        <v>44</v>
      </c>
      <c r="AB32" s="129">
        <f t="shared" si="2"/>
        <v>3.2772232980783555E-3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449</v>
      </c>
      <c r="Z33" s="125">
        <v>455</v>
      </c>
      <c r="AB33" s="129">
        <f t="shared" si="2"/>
        <v>3.3889468196037539E-2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12569</v>
      </c>
      <c r="Z34" s="132">
        <v>13426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4</v>
      </c>
      <c r="Y44" s="125">
        <v>0</v>
      </c>
      <c r="Z44" s="125">
        <v>10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117</v>
      </c>
      <c r="Y45" s="125">
        <v>135</v>
      </c>
      <c r="Z45" s="125">
        <v>169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349</v>
      </c>
      <c r="Y46" s="125">
        <v>295</v>
      </c>
      <c r="Z46" s="125">
        <v>381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599</v>
      </c>
      <c r="Y47" s="125">
        <v>645</v>
      </c>
      <c r="Z47" s="125">
        <v>682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774</v>
      </c>
      <c r="Y48" s="125">
        <v>777</v>
      </c>
      <c r="Z48" s="125">
        <v>873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Whyalla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731</v>
      </c>
      <c r="Y49" s="125">
        <v>724</v>
      </c>
      <c r="Z49" s="125">
        <v>803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672</v>
      </c>
      <c r="Y50" s="125">
        <v>645</v>
      </c>
      <c r="Z50" s="125">
        <v>717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789</v>
      </c>
      <c r="Y51" s="125">
        <v>698</v>
      </c>
      <c r="Z51" s="125">
        <v>673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834</v>
      </c>
      <c r="Y52" s="125">
        <v>878</v>
      </c>
      <c r="Z52" s="125">
        <v>866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785</v>
      </c>
      <c r="Y53" s="125">
        <v>774</v>
      </c>
      <c r="Z53" s="125">
        <v>807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653</v>
      </c>
      <c r="Y54" s="125">
        <v>682</v>
      </c>
      <c r="Z54" s="125">
        <v>723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399</v>
      </c>
      <c r="Y55" s="125">
        <v>386</v>
      </c>
      <c r="Z55" s="125">
        <v>461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154</v>
      </c>
      <c r="Y56" s="125">
        <v>148</v>
      </c>
      <c r="Z56" s="125">
        <v>160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41</v>
      </c>
      <c r="Y57" s="125">
        <v>35</v>
      </c>
      <c r="Z57" s="125">
        <v>41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26</v>
      </c>
      <c r="Y58" s="125">
        <v>24</v>
      </c>
      <c r="Z58" s="125">
        <v>16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14</v>
      </c>
      <c r="Y59" s="125">
        <v>20</v>
      </c>
      <c r="Z59" s="125">
        <v>20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2</v>
      </c>
      <c r="Y60" s="125">
        <v>3</v>
      </c>
      <c r="Z60" s="125">
        <v>8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6936</v>
      </c>
      <c r="Y61" s="125">
        <v>6873</v>
      </c>
      <c r="Z61" s="125">
        <v>7408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2</v>
      </c>
      <c r="Y63" s="125">
        <v>13</v>
      </c>
      <c r="Z63" s="125">
        <v>19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Whyalla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168</v>
      </c>
      <c r="Y64" s="125">
        <v>168</v>
      </c>
      <c r="Z64" s="125">
        <v>207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343</v>
      </c>
      <c r="Y65" s="125">
        <v>326</v>
      </c>
      <c r="Z65" s="125">
        <v>369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486</v>
      </c>
      <c r="Y66" s="125">
        <v>511</v>
      </c>
      <c r="Z66" s="125">
        <v>522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644</v>
      </c>
      <c r="Y67" s="125">
        <v>624</v>
      </c>
      <c r="Z67" s="125">
        <v>694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607</v>
      </c>
      <c r="Y68" s="125">
        <v>592</v>
      </c>
      <c r="Z68" s="125">
        <v>655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452</v>
      </c>
      <c r="Y69" s="125">
        <v>460</v>
      </c>
      <c r="Z69" s="125">
        <v>538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656</v>
      </c>
      <c r="Y70" s="125">
        <v>587</v>
      </c>
      <c r="Z70" s="125">
        <v>573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687</v>
      </c>
      <c r="Y71" s="125">
        <v>705</v>
      </c>
      <c r="Z71" s="125">
        <v>688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637</v>
      </c>
      <c r="Y72" s="125">
        <v>649</v>
      </c>
      <c r="Z72" s="125">
        <v>655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525</v>
      </c>
      <c r="Y73" s="125">
        <v>544</v>
      </c>
      <c r="Z73" s="125">
        <v>545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268</v>
      </c>
      <c r="Y74" s="125">
        <v>303</v>
      </c>
      <c r="Z74" s="125">
        <v>330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104</v>
      </c>
      <c r="Y75" s="125">
        <v>117</v>
      </c>
      <c r="Z75" s="125">
        <v>129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42</v>
      </c>
      <c r="Y76" s="125">
        <v>59</v>
      </c>
      <c r="Z76" s="125">
        <v>49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28</v>
      </c>
      <c r="Y77" s="125">
        <v>22</v>
      </c>
      <c r="Z77" s="125">
        <v>21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7</v>
      </c>
      <c r="Y78" s="125">
        <v>12</v>
      </c>
      <c r="Z78" s="125">
        <v>16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3</v>
      </c>
      <c r="Z79" s="125">
        <v>2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5663</v>
      </c>
      <c r="Y80" s="125">
        <v>5696</v>
      </c>
      <c r="Z80" s="125">
        <v>6016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Whyalla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394</v>
      </c>
      <c r="Y83" s="125">
        <v>369</v>
      </c>
      <c r="Z83" s="125">
        <v>378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457</v>
      </c>
      <c r="Y84" s="125">
        <v>455</v>
      </c>
      <c r="Z84" s="125">
        <v>461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13,426</v>
      </c>
      <c r="D85" s="96">
        <f t="shared" ref="D85:D90" si="4">AD4</f>
        <v>6.8183626382369411E-2</v>
      </c>
      <c r="E85" s="97">
        <f t="shared" ref="E85:E90" si="5">AD4</f>
        <v>6.8183626382369411E-2</v>
      </c>
      <c r="F85" s="96">
        <f t="shared" ref="F85:F90" si="6">AF4</f>
        <v>-8.5110732538330458E-2</v>
      </c>
      <c r="G85" s="97">
        <f t="shared" ref="G85:G90" si="7">AF4</f>
        <v>-8.5110732538330458E-2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1545</v>
      </c>
      <c r="Y85" s="125">
        <v>1495</v>
      </c>
      <c r="Z85" s="125">
        <v>1580</v>
      </c>
    </row>
    <row r="86" spans="1:32" ht="15" customHeight="1" x14ac:dyDescent="0.25">
      <c r="A86" s="98" t="s">
        <v>4</v>
      </c>
      <c r="B86" s="95"/>
      <c r="C86" s="109" t="str">
        <f t="shared" si="3"/>
        <v>7,409</v>
      </c>
      <c r="D86" s="96">
        <f t="shared" si="4"/>
        <v>7.7986323294049198E-2</v>
      </c>
      <c r="E86" s="97">
        <f t="shared" si="5"/>
        <v>7.7986323294049198E-2</v>
      </c>
      <c r="F86" s="96">
        <f t="shared" si="6"/>
        <v>-0.10724183636582718</v>
      </c>
      <c r="G86" s="97">
        <f t="shared" si="7"/>
        <v>-0.10724183636582718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204</v>
      </c>
      <c r="Y86" s="125">
        <v>215</v>
      </c>
      <c r="Z86" s="125">
        <v>210</v>
      </c>
    </row>
    <row r="87" spans="1:32" ht="15" customHeight="1" x14ac:dyDescent="0.25">
      <c r="A87" s="98" t="s">
        <v>5</v>
      </c>
      <c r="B87" s="95"/>
      <c r="C87" s="109" t="str">
        <f t="shared" si="3"/>
        <v>6,018</v>
      </c>
      <c r="D87" s="96">
        <f t="shared" si="4"/>
        <v>5.653089887640439E-2</v>
      </c>
      <c r="E87" s="97">
        <f t="shared" si="5"/>
        <v>5.653089887640439E-2</v>
      </c>
      <c r="F87" s="96">
        <f t="shared" si="6"/>
        <v>-5.600000000000005E-2</v>
      </c>
      <c r="G87" s="97">
        <f t="shared" si="7"/>
        <v>-5.600000000000005E-2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144</v>
      </c>
      <c r="Y87" s="125">
        <v>132</v>
      </c>
      <c r="Z87" s="125">
        <v>135</v>
      </c>
    </row>
    <row r="88" spans="1:32" ht="15" customHeight="1" x14ac:dyDescent="0.25">
      <c r="A88" s="95" t="s">
        <v>6</v>
      </c>
      <c r="B88" s="95"/>
      <c r="C88" s="109" t="str">
        <f t="shared" si="3"/>
        <v>10,072</v>
      </c>
      <c r="D88" s="96">
        <f t="shared" si="4"/>
        <v>3.3767833316227014E-2</v>
      </c>
      <c r="E88" s="97">
        <f t="shared" si="5"/>
        <v>3.3767833316227014E-2</v>
      </c>
      <c r="F88" s="96">
        <f t="shared" si="6"/>
        <v>-9.2367306479228639E-2</v>
      </c>
      <c r="G88" s="97">
        <f t="shared" si="7"/>
        <v>-9.2367306479228639E-2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176</v>
      </c>
      <c r="Y88" s="125">
        <v>159</v>
      </c>
      <c r="Z88" s="125">
        <v>188</v>
      </c>
    </row>
    <row r="89" spans="1:32" ht="15" customHeight="1" x14ac:dyDescent="0.25">
      <c r="A89" s="95" t="s">
        <v>104</v>
      </c>
      <c r="B89" s="95"/>
      <c r="C89" s="146" t="str">
        <f t="shared" si="3"/>
        <v>$50,532</v>
      </c>
      <c r="D89" s="96">
        <f t="shared" si="4"/>
        <v>5.4474505180347021E-2</v>
      </c>
      <c r="E89" s="97">
        <f t="shared" si="5"/>
        <v>5.4474505180347021E-2</v>
      </c>
      <c r="F89" s="96">
        <f t="shared" si="6"/>
        <v>0.12804714706670239</v>
      </c>
      <c r="G89" s="97">
        <f t="shared" si="7"/>
        <v>0.12804714706670239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993</v>
      </c>
      <c r="Y89" s="125">
        <v>930</v>
      </c>
      <c r="Z89" s="125">
        <v>992</v>
      </c>
    </row>
    <row r="90" spans="1:32" ht="15" customHeight="1" x14ac:dyDescent="0.25">
      <c r="A90" s="95" t="s">
        <v>7</v>
      </c>
      <c r="B90" s="95"/>
      <c r="C90" s="109" t="str">
        <f t="shared" si="3"/>
        <v>$610.8 mil</v>
      </c>
      <c r="D90" s="96">
        <f t="shared" si="4"/>
        <v>6.3417565494472639E-2</v>
      </c>
      <c r="E90" s="97">
        <f t="shared" si="5"/>
        <v>6.3417565494472639E-2</v>
      </c>
      <c r="F90" s="96">
        <f t="shared" si="6"/>
        <v>5.4198672195027164E-4</v>
      </c>
      <c r="G90" s="97">
        <f t="shared" si="7"/>
        <v>5.4198672195027164E-4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661</v>
      </c>
      <c r="Y90" s="125">
        <v>689</v>
      </c>
      <c r="Z90" s="125">
        <v>783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5529</v>
      </c>
      <c r="Y91" s="125">
        <v>5293</v>
      </c>
      <c r="Z91" s="125">
        <v>5501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294</v>
      </c>
      <c r="Y93" s="125">
        <v>308</v>
      </c>
      <c r="Z93" s="125">
        <v>336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799</v>
      </c>
      <c r="Y94" s="125">
        <v>799</v>
      </c>
      <c r="Z94" s="125">
        <v>817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181</v>
      </c>
      <c r="Y95" s="125">
        <v>165</v>
      </c>
      <c r="Z95" s="125">
        <v>176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758</v>
      </c>
      <c r="Y96" s="125">
        <v>799</v>
      </c>
      <c r="Z96" s="125">
        <v>866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645</v>
      </c>
      <c r="Y97" s="125">
        <v>668</v>
      </c>
      <c r="Z97" s="125">
        <v>689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595</v>
      </c>
      <c r="Y98" s="125">
        <v>569</v>
      </c>
      <c r="Z98" s="125">
        <v>569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74</v>
      </c>
      <c r="Y99" s="125">
        <v>78</v>
      </c>
      <c r="Z99" s="125">
        <v>88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367</v>
      </c>
      <c r="Y100" s="125">
        <v>356</v>
      </c>
      <c r="Z100" s="125">
        <v>392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4488</v>
      </c>
      <c r="Y101" s="125">
        <v>4450</v>
      </c>
      <c r="Z101" s="125">
        <v>4567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9848</v>
      </c>
      <c r="Y104" s="125">
        <v>9742</v>
      </c>
      <c r="Z104" s="125">
        <v>10638</v>
      </c>
      <c r="AB104" s="122" t="str">
        <f>TEXT(Z104,"###,###")</f>
        <v>10,638</v>
      </c>
      <c r="AD104" s="143">
        <f>Z104/($Z$4)*100</f>
        <v>79.234321465812613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2046</v>
      </c>
      <c r="Y105" s="125">
        <v>2201</v>
      </c>
      <c r="Z105" s="125">
        <v>2156</v>
      </c>
      <c r="AB105" s="122" t="str">
        <f>TEXT(Z105,"###,###")</f>
        <v>2,156</v>
      </c>
      <c r="AD105" s="143">
        <f>Z105/($Z$4)*100</f>
        <v>16.058394160583941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11894</v>
      </c>
      <c r="Y106" s="132">
        <v>11943</v>
      </c>
      <c r="Z106" s="132">
        <v>12794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1122</v>
      </c>
      <c r="Y108" s="125">
        <v>1005</v>
      </c>
      <c r="Z108" s="125">
        <v>1219</v>
      </c>
      <c r="AB108" s="122" t="str">
        <f>TEXT(Z108,"###,###")</f>
        <v>1,219</v>
      </c>
      <c r="AD108" s="143">
        <f>Z108/($Z$4)*100</f>
        <v>9.0793981826307171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1401</v>
      </c>
      <c r="Y109" s="125">
        <v>1431</v>
      </c>
      <c r="Z109" s="125">
        <v>1563</v>
      </c>
      <c r="AB109" s="122" t="str">
        <f>TEXT(Z109,"###,###")</f>
        <v>1,563</v>
      </c>
      <c r="AD109" s="143">
        <f>Z109/($Z$4)*100</f>
        <v>11.641590942946522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2394</v>
      </c>
      <c r="Y110" s="125">
        <v>2433</v>
      </c>
      <c r="Z110" s="125">
        <v>2703</v>
      </c>
      <c r="AB110" s="122" t="str">
        <f>TEXT(Z110,"###,###")</f>
        <v>2,703</v>
      </c>
      <c r="AD110" s="143">
        <f>Z110/($Z$4)*100</f>
        <v>20.132578578876807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6980</v>
      </c>
      <c r="Y111" s="125">
        <v>7074</v>
      </c>
      <c r="Z111" s="125">
        <v>7321</v>
      </c>
      <c r="AB111" s="122" t="str">
        <f>TEXT(Z111,"###,###")</f>
        <v>7,321</v>
      </c>
      <c r="AD111" s="143">
        <f>Z111/($Z$4)*100</f>
        <v>54.528526739162821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12598</v>
      </c>
      <c r="Y112" s="125">
        <v>12569</v>
      </c>
      <c r="Z112" s="125">
        <v>13426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40.69</v>
      </c>
      <c r="U118" s="144">
        <v>36.909999999999997</v>
      </c>
      <c r="V118" s="144">
        <v>37.31</v>
      </c>
      <c r="W118" s="144">
        <v>41.53</v>
      </c>
      <c r="X118" s="144">
        <v>44.05</v>
      </c>
      <c r="Y118" s="144">
        <v>41.29</v>
      </c>
      <c r="Z118" s="144">
        <v>41.29</v>
      </c>
      <c r="AB118" s="122" t="str">
        <f>TEXT(Z118,"##.0")</f>
        <v>41.3</v>
      </c>
    </row>
    <row r="120" spans="19:32" x14ac:dyDescent="0.25">
      <c r="S120" s="115" t="s">
        <v>106</v>
      </c>
      <c r="T120" s="125">
        <v>10285</v>
      </c>
      <c r="U120" s="125">
        <v>10338</v>
      </c>
      <c r="V120" s="125">
        <v>10261</v>
      </c>
      <c r="W120" s="125">
        <v>9955</v>
      </c>
      <c r="X120" s="125">
        <v>9371</v>
      </c>
      <c r="Y120" s="125">
        <v>9047</v>
      </c>
      <c r="Z120" s="125">
        <v>9403</v>
      </c>
      <c r="AB120" s="122" t="str">
        <f>TEXT(Z120,"###,###")</f>
        <v>9,403</v>
      </c>
    </row>
    <row r="121" spans="19:32" x14ac:dyDescent="0.25">
      <c r="S121" s="115" t="s">
        <v>107</v>
      </c>
      <c r="T121" s="125">
        <v>400</v>
      </c>
      <c r="U121" s="125">
        <v>383</v>
      </c>
      <c r="V121" s="125">
        <v>383</v>
      </c>
      <c r="W121" s="125">
        <v>346</v>
      </c>
      <c r="X121" s="125">
        <v>331</v>
      </c>
      <c r="Y121" s="125">
        <v>332</v>
      </c>
      <c r="Z121" s="125">
        <v>326</v>
      </c>
      <c r="AB121" s="122" t="str">
        <f>TEXT(Z121,"###,###")</f>
        <v>326</v>
      </c>
    </row>
    <row r="122" spans="19:32" x14ac:dyDescent="0.25">
      <c r="S122" s="115" t="s">
        <v>108</v>
      </c>
      <c r="T122" s="125">
        <v>415</v>
      </c>
      <c r="U122" s="125">
        <v>382</v>
      </c>
      <c r="V122" s="125">
        <v>375</v>
      </c>
      <c r="W122" s="125">
        <v>338</v>
      </c>
      <c r="X122" s="125">
        <v>318</v>
      </c>
      <c r="Y122" s="125">
        <v>364</v>
      </c>
      <c r="Z122" s="125">
        <v>347</v>
      </c>
      <c r="AB122" s="122" t="str">
        <f>TEXT(Z122,"###,###")</f>
        <v>347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10700</v>
      </c>
      <c r="U124" s="125">
        <v>10720</v>
      </c>
      <c r="V124" s="125">
        <v>10636</v>
      </c>
      <c r="W124" s="125">
        <v>10293</v>
      </c>
      <c r="X124" s="125">
        <v>9689</v>
      </c>
      <c r="Y124" s="125">
        <v>9411</v>
      </c>
      <c r="Z124" s="125">
        <v>9750</v>
      </c>
      <c r="AB124" s="122" t="str">
        <f>TEXT(Z124,"###,###")</f>
        <v>9,750</v>
      </c>
      <c r="AD124" s="139">
        <f>Z124/$Z$7*100</f>
        <v>96.803018268467028</v>
      </c>
    </row>
    <row r="125" spans="19:32" x14ac:dyDescent="0.25">
      <c r="S125" s="115" t="s">
        <v>110</v>
      </c>
      <c r="T125" s="125">
        <v>815</v>
      </c>
      <c r="U125" s="125">
        <v>765</v>
      </c>
      <c r="V125" s="125">
        <v>758</v>
      </c>
      <c r="W125" s="125">
        <v>684</v>
      </c>
      <c r="X125" s="125">
        <v>649</v>
      </c>
      <c r="Y125" s="125">
        <v>696</v>
      </c>
      <c r="Z125" s="125">
        <v>673</v>
      </c>
      <c r="AB125" s="122" t="str">
        <f>TEXT(Z125,"###,###")</f>
        <v>673</v>
      </c>
      <c r="AD125" s="139">
        <f>Z125/$Z$7*100</f>
        <v>6.6818903891977754</v>
      </c>
    </row>
    <row r="127" spans="19:32" x14ac:dyDescent="0.25">
      <c r="S127" s="115" t="s">
        <v>111</v>
      </c>
      <c r="T127" s="125">
        <v>6261</v>
      </c>
      <c r="U127" s="125">
        <v>6244</v>
      </c>
      <c r="V127" s="125">
        <v>6208</v>
      </c>
      <c r="W127" s="125">
        <v>5934</v>
      </c>
      <c r="X127" s="125">
        <v>5527</v>
      </c>
      <c r="Y127" s="125">
        <v>5293</v>
      </c>
      <c r="Z127" s="125">
        <v>5499</v>
      </c>
      <c r="AB127" s="122" t="str">
        <f>TEXT(Z127,"###,###")</f>
        <v>5,499</v>
      </c>
      <c r="AD127" s="139">
        <f>Z127/$Z$7*100</f>
        <v>54.596902303415405</v>
      </c>
    </row>
    <row r="128" spans="19:32" x14ac:dyDescent="0.25">
      <c r="S128" s="115" t="s">
        <v>112</v>
      </c>
      <c r="T128" s="125">
        <v>4833</v>
      </c>
      <c r="U128" s="125">
        <v>4861</v>
      </c>
      <c r="V128" s="125">
        <v>4810</v>
      </c>
      <c r="W128" s="125">
        <v>4708</v>
      </c>
      <c r="X128" s="125">
        <v>4483</v>
      </c>
      <c r="Y128" s="125">
        <v>4450</v>
      </c>
      <c r="Z128" s="125">
        <v>4569</v>
      </c>
      <c r="AB128" s="122" t="str">
        <f>TEXT(Z128,"###,###")</f>
        <v>4,569</v>
      </c>
      <c r="AD128" s="139">
        <f>Z128/$Z$7*100</f>
        <v>45.363383637807786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5" id="{A0DEAD46-A5C8-46C7-B9C9-A2384E14DA2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48" id="{2032707A-57D7-4EB9-BE94-9EF64EF7C81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51" id="{52F65514-9ECC-49C8-BE7A-CDD2BF25483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54" id="{7C7C1290-7F91-4AAB-9D37-2B1B2F04C93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8AF42-CCA3-4867-A04A-EB80B5C3F58F}">
  <sheetPr codeName="Sheet132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Wudinna</v>
      </c>
      <c r="T1" s="113"/>
      <c r="U1" s="113"/>
      <c r="V1" s="113"/>
      <c r="W1" s="113"/>
      <c r="X1" s="113"/>
      <c r="Y1" s="114" t="str">
        <f>Y3</f>
        <v>10.68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188</v>
      </c>
      <c r="Y3" s="118" t="s">
        <v>265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10.68 Wudinna,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973</v>
      </c>
      <c r="U4" s="121">
        <v>905</v>
      </c>
      <c r="V4" s="121">
        <v>918</v>
      </c>
      <c r="W4" s="121">
        <v>969</v>
      </c>
      <c r="X4" s="121">
        <v>752</v>
      </c>
      <c r="Y4" s="121">
        <v>891</v>
      </c>
      <c r="Z4" s="121">
        <v>1011</v>
      </c>
      <c r="AB4" s="122" t="str">
        <f>TEXT(Z4,"###,###")</f>
        <v>1,011</v>
      </c>
      <c r="AD4" s="123">
        <f>Z4/Y4-1</f>
        <v>0.13468013468013473</v>
      </c>
      <c r="AF4" s="123">
        <f t="shared" ref="AF4:AF9" si="0">Z4/T4-1</f>
        <v>3.9054470709146916E-2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516</v>
      </c>
      <c r="U5" s="121">
        <v>487</v>
      </c>
      <c r="V5" s="121">
        <v>479</v>
      </c>
      <c r="W5" s="121">
        <v>506</v>
      </c>
      <c r="X5" s="121">
        <v>392</v>
      </c>
      <c r="Y5" s="121">
        <v>453</v>
      </c>
      <c r="Z5" s="121">
        <v>537</v>
      </c>
      <c r="AB5" s="122" t="str">
        <f>TEXT(Z5,"###,###")</f>
        <v>537</v>
      </c>
      <c r="AD5" s="123">
        <f t="shared" ref="AD5:AD9" si="1">Z5/Y5-1</f>
        <v>0.185430463576159</v>
      </c>
      <c r="AF5" s="123">
        <f t="shared" si="0"/>
        <v>4.0697674418604723E-2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456</v>
      </c>
      <c r="U6" s="121">
        <v>424</v>
      </c>
      <c r="V6" s="121">
        <v>439</v>
      </c>
      <c r="W6" s="121">
        <v>465</v>
      </c>
      <c r="X6" s="121">
        <v>361</v>
      </c>
      <c r="Y6" s="121">
        <v>438</v>
      </c>
      <c r="Z6" s="121">
        <v>468</v>
      </c>
      <c r="AB6" s="122" t="str">
        <f>TEXT(Z6,"###,###")</f>
        <v>468</v>
      </c>
      <c r="AD6" s="123">
        <f t="shared" si="1"/>
        <v>6.8493150684931559E-2</v>
      </c>
      <c r="AF6" s="123">
        <f t="shared" si="0"/>
        <v>2.6315789473684292E-2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600</v>
      </c>
      <c r="U7" s="121">
        <v>615</v>
      </c>
      <c r="V7" s="121">
        <v>619</v>
      </c>
      <c r="W7" s="121">
        <v>644</v>
      </c>
      <c r="X7" s="121">
        <v>503</v>
      </c>
      <c r="Y7" s="121">
        <v>595</v>
      </c>
      <c r="Z7" s="121">
        <v>679</v>
      </c>
      <c r="AB7" s="122" t="str">
        <f>TEXT(Z7,"###,###")</f>
        <v>679</v>
      </c>
      <c r="AD7" s="123">
        <f t="shared" si="1"/>
        <v>0.14117647058823524</v>
      </c>
      <c r="AF7" s="123">
        <f t="shared" si="0"/>
        <v>0.1316666666666666</v>
      </c>
    </row>
    <row r="8" spans="1:32" ht="17.25" customHeight="1" x14ac:dyDescent="0.25">
      <c r="A8" s="44" t="s">
        <v>13</v>
      </c>
      <c r="B8" s="45"/>
      <c r="C8" s="46"/>
      <c r="D8" s="47" t="str">
        <f>AB4</f>
        <v>1,011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679</v>
      </c>
      <c r="P8" s="48"/>
      <c r="S8" s="120" t="s">
        <v>88</v>
      </c>
      <c r="T8" s="121">
        <v>19900.400000000001</v>
      </c>
      <c r="U8" s="121">
        <v>24987.46</v>
      </c>
      <c r="V8" s="121">
        <v>23122.87</v>
      </c>
      <c r="W8" s="121">
        <v>24303.759999999998</v>
      </c>
      <c r="X8" s="121">
        <v>24434.95</v>
      </c>
      <c r="Y8" s="121">
        <v>30348</v>
      </c>
      <c r="Z8" s="121">
        <v>24549.51</v>
      </c>
      <c r="AB8" s="122" t="str">
        <f>TEXT(Z8,"$###,###")</f>
        <v>$24,550</v>
      </c>
      <c r="AD8" s="123">
        <f t="shared" si="1"/>
        <v>-0.19106662712534606</v>
      </c>
      <c r="AF8" s="123">
        <f t="shared" si="0"/>
        <v>0.23361892223271874</v>
      </c>
    </row>
    <row r="9" spans="1:32" x14ac:dyDescent="0.25">
      <c r="A9" s="52" t="s">
        <v>15</v>
      </c>
      <c r="B9" s="53"/>
      <c r="C9" s="54"/>
      <c r="D9" s="55">
        <f>AD104</f>
        <v>50.445103857566764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53.90279823269514</v>
      </c>
      <c r="P9" s="56" t="s">
        <v>89</v>
      </c>
      <c r="S9" s="120" t="s">
        <v>7</v>
      </c>
      <c r="T9" s="121">
        <v>32278613</v>
      </c>
      <c r="U9" s="121">
        <v>29734183</v>
      </c>
      <c r="V9" s="121">
        <v>31186150</v>
      </c>
      <c r="W9" s="121">
        <v>35719815</v>
      </c>
      <c r="X9" s="121">
        <v>25509003</v>
      </c>
      <c r="Y9" s="121">
        <v>35925058</v>
      </c>
      <c r="Z9" s="121">
        <v>24018088</v>
      </c>
      <c r="AB9" s="122" t="str">
        <f>TEXT(Z9/1000000,"$#,###.0")&amp;" mil"</f>
        <v>$24.0 mil</v>
      </c>
      <c r="AD9" s="123">
        <f t="shared" si="1"/>
        <v>-0.3314391308707143</v>
      </c>
      <c r="AF9" s="123">
        <f t="shared" si="0"/>
        <v>-0.25591325748724081</v>
      </c>
    </row>
    <row r="10" spans="1:32" x14ac:dyDescent="0.25">
      <c r="A10" s="52" t="s">
        <v>18</v>
      </c>
      <c r="B10" s="53"/>
      <c r="C10" s="54"/>
      <c r="D10" s="55">
        <f>AD105</f>
        <v>16.61721068249258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46.539027982326949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70.692194403534614</v>
      </c>
      <c r="P11" s="56" t="s">
        <v>89</v>
      </c>
      <c r="S11" s="120" t="s">
        <v>30</v>
      </c>
      <c r="T11" s="125">
        <v>694</v>
      </c>
      <c r="U11" s="125">
        <v>618</v>
      </c>
      <c r="V11" s="125">
        <v>629</v>
      </c>
      <c r="W11" s="125">
        <v>672</v>
      </c>
      <c r="X11" s="125">
        <v>553</v>
      </c>
      <c r="Y11" s="125">
        <v>618</v>
      </c>
      <c r="Z11" s="125">
        <v>714</v>
      </c>
    </row>
    <row r="12" spans="1:32" ht="28.5" customHeight="1" x14ac:dyDescent="0.25">
      <c r="A12" s="52" t="s">
        <v>20</v>
      </c>
      <c r="B12" s="54"/>
      <c r="C12" s="54"/>
      <c r="D12" s="55">
        <f>AD108</f>
        <v>22.947576656775471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44.035346097201767</v>
      </c>
      <c r="P12" s="56" t="s">
        <v>89</v>
      </c>
      <c r="S12" s="120" t="s">
        <v>31</v>
      </c>
      <c r="T12" s="125">
        <v>278</v>
      </c>
      <c r="U12" s="125">
        <v>290</v>
      </c>
      <c r="V12" s="125">
        <v>290</v>
      </c>
      <c r="W12" s="125">
        <v>295</v>
      </c>
      <c r="X12" s="125">
        <v>195</v>
      </c>
      <c r="Y12" s="125">
        <v>273</v>
      </c>
      <c r="Z12" s="125">
        <v>297</v>
      </c>
    </row>
    <row r="13" spans="1:32" ht="15" customHeight="1" x14ac:dyDescent="0.25">
      <c r="A13" s="52" t="s">
        <v>21</v>
      </c>
      <c r="B13" s="54"/>
      <c r="C13" s="54"/>
      <c r="D13" s="55">
        <f>AD109</f>
        <v>15.924826904055392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44.7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7.3194856577645888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20.969337289812067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169</v>
      </c>
      <c r="Z15" s="125">
        <v>221</v>
      </c>
      <c r="AB15" s="129">
        <f t="shared" ref="AB15:AB34" si="2">IF(Z15="np",0,Z15/$Z$34)</f>
        <v>0.21968190854870775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6</v>
      </c>
      <c r="Z16" s="125">
        <v>0</v>
      </c>
      <c r="AB16" s="129">
        <f t="shared" si="2"/>
        <v>0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11</v>
      </c>
      <c r="Z17" s="125">
        <v>38</v>
      </c>
      <c r="AB17" s="129">
        <f t="shared" si="2"/>
        <v>3.7773359840954271E-2</v>
      </c>
    </row>
    <row r="18" spans="1:28" x14ac:dyDescent="0.25">
      <c r="A18" s="82" t="str">
        <f>$S$1&amp;" ("&amp;$T$2&amp;" to "&amp;$Z$2&amp;")"</f>
        <v>Wudinna (2011-12 to 2017-18)</v>
      </c>
      <c r="B18" s="82"/>
      <c r="C18" s="82"/>
      <c r="D18" s="82"/>
      <c r="E18" s="82"/>
      <c r="F18" s="82"/>
      <c r="G18" s="82" t="str">
        <f>$S$1&amp;" ("&amp;$T$2&amp;" to "&amp;$Z$2&amp;")"</f>
        <v>Wudinna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7</v>
      </c>
      <c r="Z18" s="125">
        <v>10</v>
      </c>
      <c r="AB18" s="129">
        <f t="shared" si="2"/>
        <v>9.9403578528827041E-3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27</v>
      </c>
      <c r="Z19" s="125">
        <v>32</v>
      </c>
      <c r="AB19" s="129">
        <f t="shared" si="2"/>
        <v>3.1809145129224649E-2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24</v>
      </c>
      <c r="Z20" s="125">
        <v>21</v>
      </c>
      <c r="AB20" s="129">
        <f t="shared" si="2"/>
        <v>2.0874751491053677E-2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67</v>
      </c>
      <c r="Z21" s="125">
        <v>75</v>
      </c>
      <c r="AB21" s="129">
        <f t="shared" si="2"/>
        <v>7.4552683896620273E-2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48</v>
      </c>
      <c r="Z22" s="125">
        <v>37</v>
      </c>
      <c r="AB22" s="129">
        <f t="shared" si="2"/>
        <v>3.6779324055666002E-2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52</v>
      </c>
      <c r="Z23" s="125">
        <v>54</v>
      </c>
      <c r="AB23" s="129">
        <f t="shared" si="2"/>
        <v>5.3677932405566599E-2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6</v>
      </c>
      <c r="Z24" s="125">
        <v>0</v>
      </c>
      <c r="AB24" s="129">
        <f t="shared" si="2"/>
        <v>0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11</v>
      </c>
      <c r="Z25" s="125">
        <v>13</v>
      </c>
      <c r="AB25" s="129">
        <f t="shared" si="2"/>
        <v>1.2922465208747515E-2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0</v>
      </c>
      <c r="Z26" s="125">
        <v>6</v>
      </c>
      <c r="AB26" s="129">
        <f t="shared" si="2"/>
        <v>5.9642147117296221E-3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12</v>
      </c>
      <c r="Z27" s="125">
        <v>10</v>
      </c>
      <c r="AB27" s="129">
        <f t="shared" si="2"/>
        <v>9.9403578528827041E-3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19</v>
      </c>
      <c r="Z28" s="125">
        <v>27</v>
      </c>
      <c r="AB28" s="129">
        <f t="shared" si="2"/>
        <v>2.6838966202783299E-2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28</v>
      </c>
      <c r="Z29" s="125">
        <v>51</v>
      </c>
      <c r="AB29" s="129">
        <f t="shared" si="2"/>
        <v>5.0695825049701791E-2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75</v>
      </c>
      <c r="Z30" s="125">
        <v>79</v>
      </c>
      <c r="AB30" s="129">
        <f t="shared" si="2"/>
        <v>7.8528827037773363E-2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47</v>
      </c>
      <c r="Z31" s="125">
        <v>61</v>
      </c>
      <c r="AB31" s="129">
        <f t="shared" si="2"/>
        <v>6.063618290258449E-2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6</v>
      </c>
      <c r="Z32" s="125">
        <v>3</v>
      </c>
      <c r="AB32" s="129">
        <f t="shared" si="2"/>
        <v>2.982107355864811E-3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30</v>
      </c>
      <c r="Z33" s="125">
        <v>55</v>
      </c>
      <c r="AB33" s="129">
        <f t="shared" si="2"/>
        <v>5.4671968190854868E-2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891</v>
      </c>
      <c r="Z34" s="132">
        <v>1006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10</v>
      </c>
      <c r="Y45" s="125">
        <v>12</v>
      </c>
      <c r="Z45" s="125">
        <v>15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27</v>
      </c>
      <c r="Y46" s="125">
        <v>41</v>
      </c>
      <c r="Z46" s="125">
        <v>29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32</v>
      </c>
      <c r="Y47" s="125">
        <v>32</v>
      </c>
      <c r="Z47" s="125">
        <v>37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54</v>
      </c>
      <c r="Y48" s="125">
        <v>54</v>
      </c>
      <c r="Z48" s="125">
        <v>63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Wudinna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32</v>
      </c>
      <c r="Y49" s="125">
        <v>47</v>
      </c>
      <c r="Z49" s="125">
        <v>42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55</v>
      </c>
      <c r="Y50" s="125">
        <v>42</v>
      </c>
      <c r="Z50" s="125">
        <v>59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34</v>
      </c>
      <c r="Y51" s="125">
        <v>39</v>
      </c>
      <c r="Z51" s="125">
        <v>49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36</v>
      </c>
      <c r="Y52" s="125">
        <v>43</v>
      </c>
      <c r="Z52" s="125">
        <v>44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27</v>
      </c>
      <c r="Y53" s="125">
        <v>40</v>
      </c>
      <c r="Z53" s="125">
        <v>40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24</v>
      </c>
      <c r="Y54" s="125">
        <v>21</v>
      </c>
      <c r="Z54" s="125">
        <v>37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39</v>
      </c>
      <c r="Y55" s="125">
        <v>38</v>
      </c>
      <c r="Z55" s="125">
        <v>37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14</v>
      </c>
      <c r="Y56" s="125">
        <v>33</v>
      </c>
      <c r="Z56" s="125">
        <v>45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5</v>
      </c>
      <c r="Y57" s="125">
        <v>3</v>
      </c>
      <c r="Z57" s="125">
        <v>6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1</v>
      </c>
      <c r="Y58" s="125">
        <v>5</v>
      </c>
      <c r="Z58" s="125">
        <v>7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0</v>
      </c>
      <c r="Y59" s="125">
        <v>4</v>
      </c>
      <c r="Z59" s="125">
        <v>0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6</v>
      </c>
      <c r="Z60" s="125">
        <v>0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391</v>
      </c>
      <c r="Y61" s="125">
        <v>453</v>
      </c>
      <c r="Z61" s="125">
        <v>535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Wudinna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12</v>
      </c>
      <c r="Y64" s="125">
        <v>10</v>
      </c>
      <c r="Z64" s="125">
        <v>5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42</v>
      </c>
      <c r="Y65" s="125">
        <v>46</v>
      </c>
      <c r="Z65" s="125">
        <v>42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27</v>
      </c>
      <c r="Y66" s="125">
        <v>48</v>
      </c>
      <c r="Z66" s="125">
        <v>47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30</v>
      </c>
      <c r="Y67" s="125">
        <v>29</v>
      </c>
      <c r="Z67" s="125">
        <v>27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42</v>
      </c>
      <c r="Y68" s="125">
        <v>37</v>
      </c>
      <c r="Z68" s="125">
        <v>36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42</v>
      </c>
      <c r="Y69" s="125">
        <v>52</v>
      </c>
      <c r="Z69" s="125">
        <v>61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30</v>
      </c>
      <c r="Y70" s="125">
        <v>39</v>
      </c>
      <c r="Z70" s="125">
        <v>36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28</v>
      </c>
      <c r="Y71" s="125">
        <v>41</v>
      </c>
      <c r="Z71" s="125">
        <v>49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27</v>
      </c>
      <c r="Y72" s="125">
        <v>31</v>
      </c>
      <c r="Z72" s="125">
        <v>23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39</v>
      </c>
      <c r="Y73" s="125">
        <v>41</v>
      </c>
      <c r="Z73" s="125">
        <v>39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23</v>
      </c>
      <c r="Y74" s="125">
        <v>32</v>
      </c>
      <c r="Z74" s="125">
        <v>44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10</v>
      </c>
      <c r="Y75" s="125">
        <v>18</v>
      </c>
      <c r="Z75" s="125">
        <v>23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6</v>
      </c>
      <c r="Y76" s="125">
        <v>7</v>
      </c>
      <c r="Z76" s="125">
        <v>10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3</v>
      </c>
      <c r="Y77" s="125">
        <v>6</v>
      </c>
      <c r="Z77" s="125">
        <v>0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0</v>
      </c>
      <c r="Y78" s="125">
        <v>5</v>
      </c>
      <c r="Z78" s="125">
        <v>6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0</v>
      </c>
      <c r="Y79" s="125">
        <v>0</v>
      </c>
      <c r="Z79" s="125">
        <v>0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360</v>
      </c>
      <c r="Y80" s="125">
        <v>438</v>
      </c>
      <c r="Z80" s="125">
        <v>474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Wudinna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26</v>
      </c>
      <c r="Y83" s="125">
        <v>35</v>
      </c>
      <c r="Z83" s="125">
        <v>41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11</v>
      </c>
      <c r="Y84" s="125">
        <v>10</v>
      </c>
      <c r="Z84" s="125">
        <v>13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1,011</v>
      </c>
      <c r="D85" s="96">
        <f t="shared" ref="D85:D90" si="4">AD4</f>
        <v>0.13468013468013473</v>
      </c>
      <c r="E85" s="97">
        <f t="shared" ref="E85:E90" si="5">AD4</f>
        <v>0.13468013468013473</v>
      </c>
      <c r="F85" s="96">
        <f t="shared" ref="F85:F90" si="6">AF4</f>
        <v>3.9054470709146916E-2</v>
      </c>
      <c r="G85" s="97">
        <f t="shared" ref="G85:G90" si="7">AF4</f>
        <v>3.9054470709146916E-2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32</v>
      </c>
      <c r="Y85" s="125">
        <v>43</v>
      </c>
      <c r="Z85" s="125">
        <v>52</v>
      </c>
    </row>
    <row r="86" spans="1:32" ht="15" customHeight="1" x14ac:dyDescent="0.25">
      <c r="A86" s="98" t="s">
        <v>4</v>
      </c>
      <c r="B86" s="95"/>
      <c r="C86" s="109" t="str">
        <f t="shared" si="3"/>
        <v>537</v>
      </c>
      <c r="D86" s="96">
        <f t="shared" si="4"/>
        <v>0.185430463576159</v>
      </c>
      <c r="E86" s="97">
        <f t="shared" si="5"/>
        <v>0.185430463576159</v>
      </c>
      <c r="F86" s="96">
        <f t="shared" si="6"/>
        <v>4.0697674418604723E-2</v>
      </c>
      <c r="G86" s="97">
        <f t="shared" si="7"/>
        <v>4.0697674418604723E-2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1</v>
      </c>
      <c r="Y86" s="125">
        <v>7</v>
      </c>
      <c r="Z86" s="125">
        <v>5</v>
      </c>
    </row>
    <row r="87" spans="1:32" ht="15" customHeight="1" x14ac:dyDescent="0.25">
      <c r="A87" s="98" t="s">
        <v>5</v>
      </c>
      <c r="B87" s="95"/>
      <c r="C87" s="109" t="str">
        <f t="shared" si="3"/>
        <v>468</v>
      </c>
      <c r="D87" s="96">
        <f t="shared" si="4"/>
        <v>6.8493150684931559E-2</v>
      </c>
      <c r="E87" s="97">
        <f t="shared" si="5"/>
        <v>6.8493150684931559E-2</v>
      </c>
      <c r="F87" s="96">
        <f t="shared" si="6"/>
        <v>2.6315789473684292E-2</v>
      </c>
      <c r="G87" s="97">
        <f t="shared" si="7"/>
        <v>2.6315789473684292E-2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4</v>
      </c>
      <c r="Y87" s="125">
        <v>6</v>
      </c>
      <c r="Z87" s="125">
        <v>0</v>
      </c>
    </row>
    <row r="88" spans="1:32" ht="15" customHeight="1" x14ac:dyDescent="0.25">
      <c r="A88" s="95" t="s">
        <v>6</v>
      </c>
      <c r="B88" s="95"/>
      <c r="C88" s="109" t="str">
        <f t="shared" si="3"/>
        <v>679</v>
      </c>
      <c r="D88" s="96">
        <f t="shared" si="4"/>
        <v>0.14117647058823524</v>
      </c>
      <c r="E88" s="97">
        <f t="shared" si="5"/>
        <v>0.14117647058823524</v>
      </c>
      <c r="F88" s="96">
        <f t="shared" si="6"/>
        <v>0.1316666666666666</v>
      </c>
      <c r="G88" s="97">
        <f t="shared" si="7"/>
        <v>0.1316666666666666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8</v>
      </c>
      <c r="Y88" s="125">
        <v>3</v>
      </c>
      <c r="Z88" s="125">
        <v>14</v>
      </c>
    </row>
    <row r="89" spans="1:32" ht="15" customHeight="1" x14ac:dyDescent="0.25">
      <c r="A89" s="95" t="s">
        <v>104</v>
      </c>
      <c r="B89" s="95"/>
      <c r="C89" s="146" t="str">
        <f t="shared" si="3"/>
        <v>$24,550</v>
      </c>
      <c r="D89" s="96">
        <f t="shared" si="4"/>
        <v>-0.19106662712534606</v>
      </c>
      <c r="E89" s="97">
        <f t="shared" si="5"/>
        <v>-0.19106662712534606</v>
      </c>
      <c r="F89" s="96">
        <f t="shared" si="6"/>
        <v>0.23361892223271874</v>
      </c>
      <c r="G89" s="97">
        <f t="shared" si="7"/>
        <v>0.23361892223271874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28</v>
      </c>
      <c r="Y89" s="125">
        <v>27</v>
      </c>
      <c r="Z89" s="125">
        <v>35</v>
      </c>
    </row>
    <row r="90" spans="1:32" ht="15" customHeight="1" x14ac:dyDescent="0.25">
      <c r="A90" s="95" t="s">
        <v>7</v>
      </c>
      <c r="B90" s="95"/>
      <c r="C90" s="109" t="str">
        <f t="shared" si="3"/>
        <v>$24.0 mil</v>
      </c>
      <c r="D90" s="96">
        <f t="shared" si="4"/>
        <v>-0.3314391308707143</v>
      </c>
      <c r="E90" s="97">
        <f t="shared" si="5"/>
        <v>-0.3314391308707143</v>
      </c>
      <c r="F90" s="96">
        <f t="shared" si="6"/>
        <v>-0.25591325748724081</v>
      </c>
      <c r="G90" s="97">
        <f t="shared" si="7"/>
        <v>-0.25591325748724081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41</v>
      </c>
      <c r="Y90" s="125">
        <v>44</v>
      </c>
      <c r="Z90" s="125">
        <v>53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265</v>
      </c>
      <c r="Y91" s="125">
        <v>310</v>
      </c>
      <c r="Z91" s="125">
        <v>365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15</v>
      </c>
      <c r="Y93" s="125">
        <v>12</v>
      </c>
      <c r="Z93" s="125">
        <v>10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27</v>
      </c>
      <c r="Y94" s="125">
        <v>43</v>
      </c>
      <c r="Z94" s="125">
        <v>54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8</v>
      </c>
      <c r="Y95" s="125">
        <v>6</v>
      </c>
      <c r="Z95" s="125">
        <v>11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37</v>
      </c>
      <c r="Y96" s="125">
        <v>29</v>
      </c>
      <c r="Z96" s="125">
        <v>39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30</v>
      </c>
      <c r="Y97" s="125">
        <v>35</v>
      </c>
      <c r="Z97" s="125">
        <v>36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22</v>
      </c>
      <c r="Y98" s="125">
        <v>28</v>
      </c>
      <c r="Z98" s="125">
        <v>32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0</v>
      </c>
      <c r="Y99" s="125">
        <v>5</v>
      </c>
      <c r="Z99" s="125">
        <v>5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26</v>
      </c>
      <c r="Y100" s="125">
        <v>32</v>
      </c>
      <c r="Z100" s="125">
        <v>38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244</v>
      </c>
      <c r="Y101" s="125">
        <v>285</v>
      </c>
      <c r="Z101" s="125">
        <v>315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443</v>
      </c>
      <c r="Y104" s="125">
        <v>503</v>
      </c>
      <c r="Z104" s="125">
        <v>510</v>
      </c>
      <c r="AB104" s="122" t="str">
        <f>TEXT(Z104,"###,###")</f>
        <v>510</v>
      </c>
      <c r="AD104" s="143">
        <f>Z104/($Z$4)*100</f>
        <v>50.445103857566764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119</v>
      </c>
      <c r="Y105" s="125">
        <v>137</v>
      </c>
      <c r="Z105" s="125">
        <v>168</v>
      </c>
      <c r="AB105" s="122" t="str">
        <f>TEXT(Z105,"###,###")</f>
        <v>168</v>
      </c>
      <c r="AD105" s="143">
        <f>Z105/($Z$4)*100</f>
        <v>16.61721068249258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562</v>
      </c>
      <c r="Y106" s="132">
        <v>640</v>
      </c>
      <c r="Z106" s="132">
        <v>678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194</v>
      </c>
      <c r="Y108" s="125">
        <v>212</v>
      </c>
      <c r="Z108" s="125">
        <v>232</v>
      </c>
      <c r="AB108" s="122" t="str">
        <f>TEXT(Z108,"###,###")</f>
        <v>232</v>
      </c>
      <c r="AD108" s="143">
        <f>Z108/($Z$4)*100</f>
        <v>22.947576656775471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113</v>
      </c>
      <c r="Y109" s="125">
        <v>155</v>
      </c>
      <c r="Z109" s="125">
        <v>161</v>
      </c>
      <c r="AB109" s="122" t="str">
        <f>TEXT(Z109,"###,###")</f>
        <v>161</v>
      </c>
      <c r="AD109" s="143">
        <f>Z109/($Z$4)*100</f>
        <v>15.924826904055392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106</v>
      </c>
      <c r="Y110" s="125">
        <v>73</v>
      </c>
      <c r="Z110" s="125">
        <v>74</v>
      </c>
      <c r="AB110" s="122" t="str">
        <f>TEXT(Z110,"###,###")</f>
        <v>74</v>
      </c>
      <c r="AD110" s="143">
        <f>Z110/($Z$4)*100</f>
        <v>7.3194856577645888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154</v>
      </c>
      <c r="Y111" s="125">
        <v>200</v>
      </c>
      <c r="Z111" s="125">
        <v>212</v>
      </c>
      <c r="AB111" s="122" t="str">
        <f>TEXT(Z111,"###,###")</f>
        <v>212</v>
      </c>
      <c r="AD111" s="143">
        <f>Z111/($Z$4)*100</f>
        <v>20.969337289812067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753</v>
      </c>
      <c r="Y112" s="125">
        <v>891</v>
      </c>
      <c r="Z112" s="125">
        <v>1008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41.25</v>
      </c>
      <c r="U118" s="144">
        <v>40.78</v>
      </c>
      <c r="V118" s="144">
        <v>43.59</v>
      </c>
      <c r="W118" s="144">
        <v>43.74</v>
      </c>
      <c r="X118" s="144">
        <v>43.92</v>
      </c>
      <c r="Y118" s="144">
        <v>43.3</v>
      </c>
      <c r="Z118" s="144">
        <v>44.66</v>
      </c>
      <c r="AB118" s="122" t="str">
        <f>TEXT(Z118,"##.0")</f>
        <v>44.7</v>
      </c>
    </row>
    <row r="120" spans="19:32" x14ac:dyDescent="0.25">
      <c r="S120" s="115" t="s">
        <v>106</v>
      </c>
      <c r="T120" s="125">
        <v>327</v>
      </c>
      <c r="U120" s="125">
        <v>326</v>
      </c>
      <c r="V120" s="125">
        <v>331</v>
      </c>
      <c r="W120" s="125">
        <v>350</v>
      </c>
      <c r="X120" s="125">
        <v>310</v>
      </c>
      <c r="Y120" s="125">
        <v>322</v>
      </c>
      <c r="Z120" s="125">
        <v>382</v>
      </c>
      <c r="AB120" s="122" t="str">
        <f>TEXT(Z120,"###,###")</f>
        <v>382</v>
      </c>
    </row>
    <row r="121" spans="19:32" x14ac:dyDescent="0.25">
      <c r="S121" s="115" t="s">
        <v>107</v>
      </c>
      <c r="T121" s="125">
        <v>167</v>
      </c>
      <c r="U121" s="125">
        <v>189</v>
      </c>
      <c r="V121" s="125">
        <v>185</v>
      </c>
      <c r="W121" s="125">
        <v>201</v>
      </c>
      <c r="X121" s="125">
        <v>138</v>
      </c>
      <c r="Y121" s="125">
        <v>191</v>
      </c>
      <c r="Z121" s="125">
        <v>201</v>
      </c>
      <c r="AB121" s="122" t="str">
        <f>TEXT(Z121,"###,###")</f>
        <v>201</v>
      </c>
    </row>
    <row r="122" spans="19:32" x14ac:dyDescent="0.25">
      <c r="S122" s="115" t="s">
        <v>108</v>
      </c>
      <c r="T122" s="125">
        <v>109</v>
      </c>
      <c r="U122" s="125">
        <v>109</v>
      </c>
      <c r="V122" s="125">
        <v>101</v>
      </c>
      <c r="W122" s="125">
        <v>94</v>
      </c>
      <c r="X122" s="125">
        <v>62</v>
      </c>
      <c r="Y122" s="125">
        <v>82</v>
      </c>
      <c r="Z122" s="125">
        <v>98</v>
      </c>
      <c r="AB122" s="122" t="str">
        <f>TEXT(Z122,"###,###")</f>
        <v>98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436</v>
      </c>
      <c r="U124" s="125">
        <v>435</v>
      </c>
      <c r="V124" s="125">
        <v>432</v>
      </c>
      <c r="W124" s="125">
        <v>444</v>
      </c>
      <c r="X124" s="125">
        <v>372</v>
      </c>
      <c r="Y124" s="125">
        <v>404</v>
      </c>
      <c r="Z124" s="125">
        <v>480</v>
      </c>
      <c r="AB124" s="122" t="str">
        <f>TEXT(Z124,"###,###")</f>
        <v>480</v>
      </c>
      <c r="AD124" s="139">
        <f>Z124/$Z$7*100</f>
        <v>70.692194403534614</v>
      </c>
    </row>
    <row r="125" spans="19:32" x14ac:dyDescent="0.25">
      <c r="S125" s="115" t="s">
        <v>110</v>
      </c>
      <c r="T125" s="125">
        <v>276</v>
      </c>
      <c r="U125" s="125">
        <v>298</v>
      </c>
      <c r="V125" s="125">
        <v>286</v>
      </c>
      <c r="W125" s="125">
        <v>295</v>
      </c>
      <c r="X125" s="125">
        <v>200</v>
      </c>
      <c r="Y125" s="125">
        <v>273</v>
      </c>
      <c r="Z125" s="125">
        <v>299</v>
      </c>
      <c r="AB125" s="122" t="str">
        <f>TEXT(Z125,"###,###")</f>
        <v>299</v>
      </c>
      <c r="AD125" s="139">
        <f>Z125/$Z$7*100</f>
        <v>44.035346097201767</v>
      </c>
    </row>
    <row r="127" spans="19:32" x14ac:dyDescent="0.25">
      <c r="S127" s="115" t="s">
        <v>111</v>
      </c>
      <c r="T127" s="125">
        <v>327</v>
      </c>
      <c r="U127" s="125">
        <v>335</v>
      </c>
      <c r="V127" s="125">
        <v>331</v>
      </c>
      <c r="W127" s="125">
        <v>347</v>
      </c>
      <c r="X127" s="125">
        <v>262</v>
      </c>
      <c r="Y127" s="125">
        <v>310</v>
      </c>
      <c r="Z127" s="125">
        <v>366</v>
      </c>
      <c r="AB127" s="122" t="str">
        <f>TEXT(Z127,"###,###")</f>
        <v>366</v>
      </c>
      <c r="AD127" s="139">
        <f>Z127/$Z$7*100</f>
        <v>53.90279823269514</v>
      </c>
    </row>
    <row r="128" spans="19:32" x14ac:dyDescent="0.25">
      <c r="S128" s="115" t="s">
        <v>112</v>
      </c>
      <c r="T128" s="125">
        <v>268</v>
      </c>
      <c r="U128" s="125">
        <v>278</v>
      </c>
      <c r="V128" s="125">
        <v>295</v>
      </c>
      <c r="W128" s="125">
        <v>298</v>
      </c>
      <c r="X128" s="125">
        <v>239</v>
      </c>
      <c r="Y128" s="125">
        <v>285</v>
      </c>
      <c r="Z128" s="125">
        <v>316</v>
      </c>
      <c r="AB128" s="122" t="str">
        <f>TEXT(Z128,"###,###")</f>
        <v>316</v>
      </c>
      <c r="AD128" s="139">
        <f>Z128/$Z$7*100</f>
        <v>46.539027982326949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5" id="{7C17C18A-89BE-48CF-8963-DB0ECDF98D2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38" id="{4619D72F-59D8-471F-BD85-7339103C9F5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41" id="{8C74DCBE-4199-473D-BC99-960058095C5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4" id="{141BEF7E-4234-4AB9-BC80-9651C05DD29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0E517-9126-4135-8BFA-F14F3DABC37D}">
  <sheetPr codeName="Sheet70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Barossa</v>
      </c>
      <c r="T1" s="113"/>
      <c r="U1" s="113"/>
      <c r="V1" s="113"/>
      <c r="W1" s="113"/>
      <c r="X1" s="113"/>
      <c r="Y1" s="114" t="str">
        <f>Y3</f>
        <v>10.6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122</v>
      </c>
      <c r="Y3" s="118" t="s">
        <v>209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10.6 Barossa,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16596</v>
      </c>
      <c r="U4" s="121">
        <v>16745</v>
      </c>
      <c r="V4" s="121">
        <v>17057</v>
      </c>
      <c r="W4" s="121">
        <v>17197</v>
      </c>
      <c r="X4" s="121">
        <v>16864</v>
      </c>
      <c r="Y4" s="121">
        <v>18084</v>
      </c>
      <c r="Z4" s="121">
        <v>19106</v>
      </c>
      <c r="AB4" s="122" t="str">
        <f>TEXT(Z4,"###,###")</f>
        <v>19,106</v>
      </c>
      <c r="AD4" s="123">
        <f>Z4/Y4-1</f>
        <v>5.6514045565140503E-2</v>
      </c>
      <c r="AF4" s="123">
        <f t="shared" ref="AF4:AF9" si="0">Z4/T4-1</f>
        <v>0.1512412629549289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8781</v>
      </c>
      <c r="U5" s="121">
        <v>8897</v>
      </c>
      <c r="V5" s="121">
        <v>8960</v>
      </c>
      <c r="W5" s="121">
        <v>9148</v>
      </c>
      <c r="X5" s="121">
        <v>8797</v>
      </c>
      <c r="Y5" s="121">
        <v>9457</v>
      </c>
      <c r="Z5" s="121">
        <v>9960</v>
      </c>
      <c r="AB5" s="122" t="str">
        <f>TEXT(Z5,"###,###")</f>
        <v>9,960</v>
      </c>
      <c r="AD5" s="123">
        <f t="shared" ref="AD5:AD9" si="1">Z5/Y5-1</f>
        <v>5.3188114624088012E-2</v>
      </c>
      <c r="AF5" s="123">
        <f t="shared" si="0"/>
        <v>0.13426716774854808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7818</v>
      </c>
      <c r="U6" s="121">
        <v>7844</v>
      </c>
      <c r="V6" s="121">
        <v>8099</v>
      </c>
      <c r="W6" s="121">
        <v>8045</v>
      </c>
      <c r="X6" s="121">
        <v>8066</v>
      </c>
      <c r="Y6" s="121">
        <v>8627</v>
      </c>
      <c r="Z6" s="121">
        <v>9145</v>
      </c>
      <c r="AB6" s="122" t="str">
        <f>TEXT(Z6,"###,###")</f>
        <v>9,145</v>
      </c>
      <c r="AD6" s="123">
        <f t="shared" si="1"/>
        <v>6.0044047757041863E-2</v>
      </c>
      <c r="AF6" s="123">
        <f t="shared" si="0"/>
        <v>0.16973650550012787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11844</v>
      </c>
      <c r="U7" s="121">
        <v>11934</v>
      </c>
      <c r="V7" s="121">
        <v>12154</v>
      </c>
      <c r="W7" s="121">
        <v>12261</v>
      </c>
      <c r="X7" s="121">
        <v>12237</v>
      </c>
      <c r="Y7" s="121">
        <v>12905</v>
      </c>
      <c r="Z7" s="121">
        <v>13727</v>
      </c>
      <c r="AB7" s="122" t="str">
        <f>TEXT(Z7,"###,###")</f>
        <v>13,727</v>
      </c>
      <c r="AD7" s="123">
        <f t="shared" si="1"/>
        <v>6.3696241766757034E-2</v>
      </c>
      <c r="AF7" s="123">
        <f t="shared" si="0"/>
        <v>0.15898345153664306</v>
      </c>
    </row>
    <row r="8" spans="1:32" ht="17.25" customHeight="1" x14ac:dyDescent="0.25">
      <c r="A8" s="44" t="s">
        <v>13</v>
      </c>
      <c r="B8" s="45"/>
      <c r="C8" s="46"/>
      <c r="D8" s="47" t="str">
        <f>AB4</f>
        <v>19,106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13,727</v>
      </c>
      <c r="P8" s="48"/>
      <c r="S8" s="120" t="s">
        <v>88</v>
      </c>
      <c r="T8" s="121">
        <v>37592.99</v>
      </c>
      <c r="U8" s="121">
        <v>38671.81</v>
      </c>
      <c r="V8" s="121">
        <v>37625.089999999997</v>
      </c>
      <c r="W8" s="121">
        <v>40156.42</v>
      </c>
      <c r="X8" s="121">
        <v>41536.57</v>
      </c>
      <c r="Y8" s="121">
        <v>41976.03</v>
      </c>
      <c r="Z8" s="121">
        <v>43233.35</v>
      </c>
      <c r="AB8" s="122" t="str">
        <f>TEXT(Z8,"$###,###")</f>
        <v>$43,233</v>
      </c>
      <c r="AD8" s="123">
        <f t="shared" si="1"/>
        <v>2.9953285243983219E-2</v>
      </c>
      <c r="AF8" s="123">
        <f t="shared" si="0"/>
        <v>0.15003754689371607</v>
      </c>
    </row>
    <row r="9" spans="1:32" x14ac:dyDescent="0.25">
      <c r="A9" s="52" t="s">
        <v>15</v>
      </c>
      <c r="B9" s="53"/>
      <c r="C9" s="54"/>
      <c r="D9" s="55">
        <f>AD104</f>
        <v>74.897937820579912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52.589786552050697</v>
      </c>
      <c r="P9" s="56" t="s">
        <v>89</v>
      </c>
      <c r="S9" s="120" t="s">
        <v>7</v>
      </c>
      <c r="T9" s="121">
        <v>538693669</v>
      </c>
      <c r="U9" s="121">
        <v>556069482</v>
      </c>
      <c r="V9" s="121">
        <v>585551306</v>
      </c>
      <c r="W9" s="121">
        <v>607822264</v>
      </c>
      <c r="X9" s="121">
        <v>616008681</v>
      </c>
      <c r="Y9" s="121">
        <v>670022762</v>
      </c>
      <c r="Z9" s="121">
        <v>720401353</v>
      </c>
      <c r="AB9" s="122" t="str">
        <f>TEXT(Z9/1000000,"$#,###.0")&amp;" mil"</f>
        <v>$720.4 mil</v>
      </c>
      <c r="AD9" s="123">
        <f t="shared" si="1"/>
        <v>7.5189372447021396E-2</v>
      </c>
      <c r="AF9" s="123">
        <f t="shared" si="0"/>
        <v>0.33731171249387759</v>
      </c>
    </row>
    <row r="10" spans="1:32" x14ac:dyDescent="0.25">
      <c r="A10" s="52" t="s">
        <v>18</v>
      </c>
      <c r="B10" s="53"/>
      <c r="C10" s="54"/>
      <c r="D10" s="55">
        <f>AD105</f>
        <v>12.571966921385952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47.395643622058714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89.393166751657319</v>
      </c>
      <c r="P11" s="56" t="s">
        <v>89</v>
      </c>
      <c r="S11" s="120" t="s">
        <v>30</v>
      </c>
      <c r="T11" s="125">
        <v>14123</v>
      </c>
      <c r="U11" s="125">
        <v>14267</v>
      </c>
      <c r="V11" s="125">
        <v>14615</v>
      </c>
      <c r="W11" s="125">
        <v>14767</v>
      </c>
      <c r="X11" s="125">
        <v>14540</v>
      </c>
      <c r="Y11" s="125">
        <v>15567</v>
      </c>
      <c r="Z11" s="125">
        <v>16410</v>
      </c>
    </row>
    <row r="12" spans="1:32" ht="28.5" customHeight="1" x14ac:dyDescent="0.25">
      <c r="A12" s="52" t="s">
        <v>20</v>
      </c>
      <c r="B12" s="54"/>
      <c r="C12" s="54"/>
      <c r="D12" s="55">
        <f>AD108</f>
        <v>15.225583586307966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19.603700735776208</v>
      </c>
      <c r="P12" s="56" t="s">
        <v>89</v>
      </c>
      <c r="S12" s="120" t="s">
        <v>31</v>
      </c>
      <c r="T12" s="125">
        <v>2474</v>
      </c>
      <c r="U12" s="125">
        <v>2479</v>
      </c>
      <c r="V12" s="125">
        <v>2440</v>
      </c>
      <c r="W12" s="125">
        <v>2430</v>
      </c>
      <c r="X12" s="125">
        <v>2323</v>
      </c>
      <c r="Y12" s="125">
        <v>2517</v>
      </c>
      <c r="Z12" s="125">
        <v>2698</v>
      </c>
    </row>
    <row r="13" spans="1:32" ht="15" customHeight="1" x14ac:dyDescent="0.25">
      <c r="A13" s="52" t="s">
        <v>21</v>
      </c>
      <c r="B13" s="54"/>
      <c r="C13" s="54"/>
      <c r="D13" s="55">
        <f>AD109</f>
        <v>17.125510310897099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43.4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23.170731707317074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31.948079137443735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1156</v>
      </c>
      <c r="Z15" s="125">
        <v>1160</v>
      </c>
      <c r="AB15" s="129">
        <f t="shared" ref="AB15:AB34" si="2">IF(Z15="np",0,Z15/$Z$34)</f>
        <v>6.0713911860148642E-2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148</v>
      </c>
      <c r="Z16" s="125">
        <v>167</v>
      </c>
      <c r="AB16" s="129">
        <f t="shared" si="2"/>
        <v>8.7407097246938129E-3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3066</v>
      </c>
      <c r="Z17" s="125">
        <v>3119</v>
      </c>
      <c r="AB17" s="129">
        <f t="shared" si="2"/>
        <v>0.16324714749293415</v>
      </c>
    </row>
    <row r="18" spans="1:28" x14ac:dyDescent="0.25">
      <c r="A18" s="82" t="str">
        <f>$S$1&amp;" ("&amp;$T$2&amp;" to "&amp;$Z$2&amp;")"</f>
        <v>Barossa (2011-12 to 2017-18)</v>
      </c>
      <c r="B18" s="82"/>
      <c r="C18" s="82"/>
      <c r="D18" s="82"/>
      <c r="E18" s="82"/>
      <c r="F18" s="82"/>
      <c r="G18" s="82" t="str">
        <f>$S$1&amp;" ("&amp;$T$2&amp;" to "&amp;$Z$2&amp;")"</f>
        <v>Barossa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108</v>
      </c>
      <c r="Z18" s="125">
        <v>123</v>
      </c>
      <c r="AB18" s="129">
        <f t="shared" si="2"/>
        <v>6.4377682403433476E-3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945</v>
      </c>
      <c r="Z19" s="125">
        <v>1122</v>
      </c>
      <c r="AB19" s="129">
        <f t="shared" si="2"/>
        <v>5.8725007850936879E-2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526</v>
      </c>
      <c r="Z20" s="125">
        <v>528</v>
      </c>
      <c r="AB20" s="129">
        <f t="shared" si="2"/>
        <v>2.7635297812205591E-2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1499</v>
      </c>
      <c r="Z21" s="125">
        <v>1623</v>
      </c>
      <c r="AB21" s="129">
        <f t="shared" si="2"/>
        <v>8.4947137025018313E-2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1129</v>
      </c>
      <c r="Z22" s="125">
        <v>1238</v>
      </c>
      <c r="AB22" s="129">
        <f t="shared" si="2"/>
        <v>6.4796399036951738E-2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594</v>
      </c>
      <c r="Z23" s="125">
        <v>664</v>
      </c>
      <c r="AB23" s="129">
        <f t="shared" si="2"/>
        <v>3.4753480582016119E-2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114</v>
      </c>
      <c r="Z24" s="125">
        <v>115</v>
      </c>
      <c r="AB24" s="129">
        <f t="shared" si="2"/>
        <v>6.0190516068250807E-3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372</v>
      </c>
      <c r="Z25" s="125">
        <v>363</v>
      </c>
      <c r="AB25" s="129">
        <f t="shared" si="2"/>
        <v>1.8999267245891342E-2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212</v>
      </c>
      <c r="Z26" s="125">
        <v>259</v>
      </c>
      <c r="AB26" s="129">
        <f t="shared" si="2"/>
        <v>1.3555951010153878E-2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644</v>
      </c>
      <c r="Z27" s="125">
        <v>780</v>
      </c>
      <c r="AB27" s="129">
        <f t="shared" si="2"/>
        <v>4.0824871768030985E-2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1329</v>
      </c>
      <c r="Z28" s="125">
        <v>1474</v>
      </c>
      <c r="AB28" s="129">
        <f t="shared" si="2"/>
        <v>7.7148539725740609E-2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791</v>
      </c>
      <c r="Z29" s="125">
        <v>800</v>
      </c>
      <c r="AB29" s="129">
        <f t="shared" si="2"/>
        <v>4.1871663351826655E-2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1413</v>
      </c>
      <c r="Z30" s="125">
        <v>1532</v>
      </c>
      <c r="AB30" s="129">
        <f t="shared" si="2"/>
        <v>8.0184235318748034E-2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1372</v>
      </c>
      <c r="Z31" s="125">
        <v>1535</v>
      </c>
      <c r="AB31" s="129">
        <f t="shared" si="2"/>
        <v>8.0341254056317382E-2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210</v>
      </c>
      <c r="Z32" s="125">
        <v>275</v>
      </c>
      <c r="AB32" s="129">
        <f t="shared" si="2"/>
        <v>1.4393384277190412E-2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484</v>
      </c>
      <c r="Z33" s="125">
        <v>557</v>
      </c>
      <c r="AB33" s="129">
        <f t="shared" si="2"/>
        <v>2.9153145608709307E-2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18084</v>
      </c>
      <c r="Z34" s="132">
        <v>19106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7</v>
      </c>
      <c r="Y44" s="125">
        <v>10</v>
      </c>
      <c r="Z44" s="125">
        <v>19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150</v>
      </c>
      <c r="Y45" s="125">
        <v>169</v>
      </c>
      <c r="Z45" s="125">
        <v>215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570</v>
      </c>
      <c r="Y46" s="125">
        <v>606</v>
      </c>
      <c r="Z46" s="125">
        <v>650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760</v>
      </c>
      <c r="Y47" s="125">
        <v>768</v>
      </c>
      <c r="Z47" s="125">
        <v>774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839</v>
      </c>
      <c r="Y48" s="125">
        <v>907</v>
      </c>
      <c r="Z48" s="125">
        <v>929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Barossa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820</v>
      </c>
      <c r="Y49" s="125">
        <v>844</v>
      </c>
      <c r="Z49" s="125">
        <v>854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752</v>
      </c>
      <c r="Y50" s="125">
        <v>836</v>
      </c>
      <c r="Z50" s="125">
        <v>862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896</v>
      </c>
      <c r="Y51" s="125">
        <v>922</v>
      </c>
      <c r="Z51" s="125">
        <v>935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903</v>
      </c>
      <c r="Y52" s="125">
        <v>1008</v>
      </c>
      <c r="Z52" s="125">
        <v>1041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877</v>
      </c>
      <c r="Y53" s="125">
        <v>925</v>
      </c>
      <c r="Z53" s="125">
        <v>960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871</v>
      </c>
      <c r="Y54" s="125">
        <v>930</v>
      </c>
      <c r="Z54" s="125">
        <v>984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698</v>
      </c>
      <c r="Y55" s="125">
        <v>787</v>
      </c>
      <c r="Z55" s="125">
        <v>812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399</v>
      </c>
      <c r="Y56" s="125">
        <v>433</v>
      </c>
      <c r="Z56" s="125">
        <v>478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150</v>
      </c>
      <c r="Y57" s="125">
        <v>183</v>
      </c>
      <c r="Z57" s="125">
        <v>228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53</v>
      </c>
      <c r="Y58" s="125">
        <v>69</v>
      </c>
      <c r="Z58" s="125">
        <v>85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39</v>
      </c>
      <c r="Y59" s="125">
        <v>38</v>
      </c>
      <c r="Z59" s="125">
        <v>39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19</v>
      </c>
      <c r="Y60" s="125">
        <v>21</v>
      </c>
      <c r="Z60" s="125">
        <v>29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8796</v>
      </c>
      <c r="Y61" s="125">
        <v>9457</v>
      </c>
      <c r="Z61" s="125">
        <v>9958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10</v>
      </c>
      <c r="Y63" s="125">
        <v>11</v>
      </c>
      <c r="Z63" s="125">
        <v>20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Barossa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186</v>
      </c>
      <c r="Y64" s="125">
        <v>227</v>
      </c>
      <c r="Z64" s="125">
        <v>258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552</v>
      </c>
      <c r="Y65" s="125">
        <v>579</v>
      </c>
      <c r="Z65" s="125">
        <v>691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688</v>
      </c>
      <c r="Y66" s="125">
        <v>695</v>
      </c>
      <c r="Z66" s="125">
        <v>755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705</v>
      </c>
      <c r="Y67" s="125">
        <v>720</v>
      </c>
      <c r="Z67" s="125">
        <v>735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791</v>
      </c>
      <c r="Y68" s="125">
        <v>814</v>
      </c>
      <c r="Z68" s="125">
        <v>807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731</v>
      </c>
      <c r="Y69" s="125">
        <v>765</v>
      </c>
      <c r="Z69" s="125">
        <v>834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887</v>
      </c>
      <c r="Y70" s="125">
        <v>933</v>
      </c>
      <c r="Z70" s="125">
        <v>905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868</v>
      </c>
      <c r="Y71" s="125">
        <v>1016</v>
      </c>
      <c r="Z71" s="125">
        <v>1084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856</v>
      </c>
      <c r="Y72" s="125">
        <v>894</v>
      </c>
      <c r="Z72" s="125">
        <v>933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840</v>
      </c>
      <c r="Y73" s="125">
        <v>908</v>
      </c>
      <c r="Z73" s="125">
        <v>918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556</v>
      </c>
      <c r="Y74" s="125">
        <v>600</v>
      </c>
      <c r="Z74" s="125">
        <v>644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233</v>
      </c>
      <c r="Y75" s="125">
        <v>274</v>
      </c>
      <c r="Z75" s="125">
        <v>320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63</v>
      </c>
      <c r="Y76" s="125">
        <v>102</v>
      </c>
      <c r="Z76" s="125">
        <v>128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46</v>
      </c>
      <c r="Y77" s="125">
        <v>51</v>
      </c>
      <c r="Z77" s="125">
        <v>57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22</v>
      </c>
      <c r="Y78" s="125">
        <v>22</v>
      </c>
      <c r="Z78" s="125">
        <v>35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22</v>
      </c>
      <c r="Y79" s="125">
        <v>16</v>
      </c>
      <c r="Z79" s="125">
        <v>17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8063</v>
      </c>
      <c r="Y80" s="125">
        <v>8627</v>
      </c>
      <c r="Z80" s="125">
        <v>9146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Barossa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662</v>
      </c>
      <c r="Y83" s="125">
        <v>727</v>
      </c>
      <c r="Z83" s="125">
        <v>756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670</v>
      </c>
      <c r="Y84" s="125">
        <v>691</v>
      </c>
      <c r="Z84" s="125">
        <v>700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19,106</v>
      </c>
      <c r="D85" s="96">
        <f t="shared" ref="D85:D90" si="4">AD4</f>
        <v>5.6514045565140503E-2</v>
      </c>
      <c r="E85" s="97">
        <f t="shared" ref="E85:E90" si="5">AD4</f>
        <v>5.6514045565140503E-2</v>
      </c>
      <c r="F85" s="96">
        <f t="shared" ref="F85:F90" si="6">AF4</f>
        <v>0.1512412629549289</v>
      </c>
      <c r="G85" s="97">
        <f t="shared" ref="G85:G90" si="7">AF4</f>
        <v>0.1512412629549289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1119</v>
      </c>
      <c r="Y85" s="125">
        <v>1198</v>
      </c>
      <c r="Z85" s="125">
        <v>1262</v>
      </c>
    </row>
    <row r="86" spans="1:32" ht="15" customHeight="1" x14ac:dyDescent="0.25">
      <c r="A86" s="98" t="s">
        <v>4</v>
      </c>
      <c r="B86" s="95"/>
      <c r="C86" s="109" t="str">
        <f t="shared" si="3"/>
        <v>9,960</v>
      </c>
      <c r="D86" s="96">
        <f t="shared" si="4"/>
        <v>5.3188114624088012E-2</v>
      </c>
      <c r="E86" s="97">
        <f t="shared" si="5"/>
        <v>5.3188114624088012E-2</v>
      </c>
      <c r="F86" s="96">
        <f t="shared" si="6"/>
        <v>0.13426716774854808</v>
      </c>
      <c r="G86" s="97">
        <f t="shared" si="7"/>
        <v>0.13426716774854808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243</v>
      </c>
      <c r="Y86" s="125">
        <v>260</v>
      </c>
      <c r="Z86" s="125">
        <v>274</v>
      </c>
    </row>
    <row r="87" spans="1:32" ht="15" customHeight="1" x14ac:dyDescent="0.25">
      <c r="A87" s="98" t="s">
        <v>5</v>
      </c>
      <c r="B87" s="95"/>
      <c r="C87" s="109" t="str">
        <f t="shared" si="3"/>
        <v>9,145</v>
      </c>
      <c r="D87" s="96">
        <f t="shared" si="4"/>
        <v>6.0044047757041863E-2</v>
      </c>
      <c r="E87" s="97">
        <f t="shared" si="5"/>
        <v>6.0044047757041863E-2</v>
      </c>
      <c r="F87" s="96">
        <f t="shared" si="6"/>
        <v>0.16973650550012787</v>
      </c>
      <c r="G87" s="97">
        <f t="shared" si="7"/>
        <v>0.16973650550012787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261</v>
      </c>
      <c r="Y87" s="125">
        <v>277</v>
      </c>
      <c r="Z87" s="125">
        <v>263</v>
      </c>
    </row>
    <row r="88" spans="1:32" ht="15" customHeight="1" x14ac:dyDescent="0.25">
      <c r="A88" s="95" t="s">
        <v>6</v>
      </c>
      <c r="B88" s="95"/>
      <c r="C88" s="109" t="str">
        <f t="shared" si="3"/>
        <v>13,727</v>
      </c>
      <c r="D88" s="96">
        <f t="shared" si="4"/>
        <v>6.3696241766757034E-2</v>
      </c>
      <c r="E88" s="97">
        <f t="shared" si="5"/>
        <v>6.3696241766757034E-2</v>
      </c>
      <c r="F88" s="96">
        <f t="shared" si="6"/>
        <v>0.15898345153664306</v>
      </c>
      <c r="G88" s="97">
        <f t="shared" si="7"/>
        <v>0.15898345153664306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235</v>
      </c>
      <c r="Y88" s="125">
        <v>244</v>
      </c>
      <c r="Z88" s="125">
        <v>251</v>
      </c>
    </row>
    <row r="89" spans="1:32" ht="15" customHeight="1" x14ac:dyDescent="0.25">
      <c r="A89" s="95" t="s">
        <v>104</v>
      </c>
      <c r="B89" s="95"/>
      <c r="C89" s="146" t="str">
        <f t="shared" si="3"/>
        <v>$43,233</v>
      </c>
      <c r="D89" s="96">
        <f t="shared" si="4"/>
        <v>2.9953285243983219E-2</v>
      </c>
      <c r="E89" s="97">
        <f t="shared" si="5"/>
        <v>2.9953285243983219E-2</v>
      </c>
      <c r="F89" s="96">
        <f t="shared" si="6"/>
        <v>0.15003754689371607</v>
      </c>
      <c r="G89" s="97">
        <f t="shared" si="7"/>
        <v>0.15003754689371607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654</v>
      </c>
      <c r="Y89" s="125">
        <v>681</v>
      </c>
      <c r="Z89" s="125">
        <v>719</v>
      </c>
    </row>
    <row r="90" spans="1:32" ht="15" customHeight="1" x14ac:dyDescent="0.25">
      <c r="A90" s="95" t="s">
        <v>7</v>
      </c>
      <c r="B90" s="95"/>
      <c r="C90" s="109" t="str">
        <f t="shared" si="3"/>
        <v>$720.4 mil</v>
      </c>
      <c r="D90" s="96">
        <f t="shared" si="4"/>
        <v>7.5189372447021396E-2</v>
      </c>
      <c r="E90" s="97">
        <f t="shared" si="5"/>
        <v>7.5189372447021396E-2</v>
      </c>
      <c r="F90" s="96">
        <f t="shared" si="6"/>
        <v>0.33731171249387759</v>
      </c>
      <c r="G90" s="97">
        <f t="shared" si="7"/>
        <v>0.33731171249387759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1274</v>
      </c>
      <c r="Y90" s="125">
        <v>1318</v>
      </c>
      <c r="Z90" s="125">
        <v>1414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6453</v>
      </c>
      <c r="Y91" s="125">
        <v>6805</v>
      </c>
      <c r="Z91" s="125">
        <v>7221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403</v>
      </c>
      <c r="Y93" s="125">
        <v>472</v>
      </c>
      <c r="Z93" s="125">
        <v>510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1016</v>
      </c>
      <c r="Y94" s="125">
        <v>1041</v>
      </c>
      <c r="Z94" s="125">
        <v>1110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235</v>
      </c>
      <c r="Y95" s="125">
        <v>249</v>
      </c>
      <c r="Z95" s="125">
        <v>271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821</v>
      </c>
      <c r="Y96" s="125">
        <v>872</v>
      </c>
      <c r="Z96" s="125">
        <v>914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923</v>
      </c>
      <c r="Y97" s="125">
        <v>1036</v>
      </c>
      <c r="Z97" s="125">
        <v>1051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566</v>
      </c>
      <c r="Y98" s="125">
        <v>557</v>
      </c>
      <c r="Z98" s="125">
        <v>585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49</v>
      </c>
      <c r="Y99" s="125">
        <v>53</v>
      </c>
      <c r="Z99" s="125">
        <v>63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631</v>
      </c>
      <c r="Y100" s="125">
        <v>655</v>
      </c>
      <c r="Z100" s="125">
        <v>675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5787</v>
      </c>
      <c r="Y101" s="125">
        <v>6100</v>
      </c>
      <c r="Z101" s="125">
        <v>6507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12670</v>
      </c>
      <c r="Y104" s="125">
        <v>13767</v>
      </c>
      <c r="Z104" s="125">
        <v>14310</v>
      </c>
      <c r="AB104" s="122" t="str">
        <f>TEXT(Z104,"###,###")</f>
        <v>14,310</v>
      </c>
      <c r="AD104" s="143">
        <f>Z104/($Z$4)*100</f>
        <v>74.897937820579912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2180</v>
      </c>
      <c r="Y105" s="125">
        <v>2408</v>
      </c>
      <c r="Z105" s="125">
        <v>2402</v>
      </c>
      <c r="AB105" s="122" t="str">
        <f>TEXT(Z105,"###,###")</f>
        <v>2,402</v>
      </c>
      <c r="AD105" s="143">
        <f>Z105/($Z$4)*100</f>
        <v>12.571966921385952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14850</v>
      </c>
      <c r="Y106" s="132">
        <v>16175</v>
      </c>
      <c r="Z106" s="132">
        <v>16712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2353</v>
      </c>
      <c r="Y108" s="125">
        <v>2638</v>
      </c>
      <c r="Z108" s="125">
        <v>2909</v>
      </c>
      <c r="AB108" s="122" t="str">
        <f>TEXT(Z108,"###,###")</f>
        <v>2,909</v>
      </c>
      <c r="AD108" s="143">
        <f>Z108/($Z$4)*100</f>
        <v>15.225583586307966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2773</v>
      </c>
      <c r="Y109" s="125">
        <v>3125</v>
      </c>
      <c r="Z109" s="125">
        <v>3272</v>
      </c>
      <c r="AB109" s="122" t="str">
        <f>TEXT(Z109,"###,###")</f>
        <v>3,272</v>
      </c>
      <c r="AD109" s="143">
        <f>Z109/($Z$4)*100</f>
        <v>17.125510310897099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3905</v>
      </c>
      <c r="Y110" s="125">
        <v>4198</v>
      </c>
      <c r="Z110" s="125">
        <v>4427</v>
      </c>
      <c r="AB110" s="122" t="str">
        <f>TEXT(Z110,"###,###")</f>
        <v>4,427</v>
      </c>
      <c r="AD110" s="143">
        <f>Z110/($Z$4)*100</f>
        <v>23.170731707317074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5823</v>
      </c>
      <c r="Y111" s="125">
        <v>6214</v>
      </c>
      <c r="Z111" s="125">
        <v>6104</v>
      </c>
      <c r="AB111" s="122" t="str">
        <f>TEXT(Z111,"###,###")</f>
        <v>6,104</v>
      </c>
      <c r="AD111" s="143">
        <f>Z111/($Z$4)*100</f>
        <v>31.948079137443735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16864</v>
      </c>
      <c r="Y112" s="125">
        <v>18084</v>
      </c>
      <c r="Z112" s="125">
        <v>19106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44.32</v>
      </c>
      <c r="U118" s="144">
        <v>44.72</v>
      </c>
      <c r="V118" s="144">
        <v>39.869999999999997</v>
      </c>
      <c r="W118" s="144">
        <v>46.01</v>
      </c>
      <c r="X118" s="144">
        <v>40.909999999999997</v>
      </c>
      <c r="Y118" s="144">
        <v>43.27</v>
      </c>
      <c r="Z118" s="144">
        <v>43.36</v>
      </c>
      <c r="AB118" s="122" t="str">
        <f>TEXT(Z118,"##.0")</f>
        <v>43.4</v>
      </c>
    </row>
    <row r="120" spans="19:32" x14ac:dyDescent="0.25">
      <c r="S120" s="115" t="s">
        <v>106</v>
      </c>
      <c r="T120" s="125">
        <v>9374</v>
      </c>
      <c r="U120" s="125">
        <v>9457</v>
      </c>
      <c r="V120" s="125">
        <v>9712</v>
      </c>
      <c r="W120" s="125">
        <v>9828</v>
      </c>
      <c r="X120" s="125">
        <v>9915</v>
      </c>
      <c r="Y120" s="125">
        <v>10388</v>
      </c>
      <c r="Z120" s="125">
        <v>11031</v>
      </c>
      <c r="AB120" s="122" t="str">
        <f>TEXT(Z120,"###,###")</f>
        <v>11,031</v>
      </c>
    </row>
    <row r="121" spans="19:32" x14ac:dyDescent="0.25">
      <c r="S121" s="115" t="s">
        <v>107</v>
      </c>
      <c r="T121" s="125">
        <v>1201</v>
      </c>
      <c r="U121" s="125">
        <v>1200</v>
      </c>
      <c r="V121" s="125">
        <v>1182</v>
      </c>
      <c r="W121" s="125">
        <v>1151</v>
      </c>
      <c r="X121" s="125">
        <v>1163</v>
      </c>
      <c r="Y121" s="125">
        <v>1277</v>
      </c>
      <c r="Z121" s="125">
        <v>1451</v>
      </c>
      <c r="AB121" s="122" t="str">
        <f>TEXT(Z121,"###,###")</f>
        <v>1,451</v>
      </c>
    </row>
    <row r="122" spans="19:32" x14ac:dyDescent="0.25">
      <c r="S122" s="115" t="s">
        <v>108</v>
      </c>
      <c r="T122" s="125">
        <v>1276</v>
      </c>
      <c r="U122" s="125">
        <v>1280</v>
      </c>
      <c r="V122" s="125">
        <v>1260</v>
      </c>
      <c r="W122" s="125">
        <v>1276</v>
      </c>
      <c r="X122" s="125">
        <v>1163</v>
      </c>
      <c r="Y122" s="125">
        <v>1240</v>
      </c>
      <c r="Z122" s="125">
        <v>1240</v>
      </c>
      <c r="AB122" s="122" t="str">
        <f>TEXT(Z122,"###,###")</f>
        <v>1,240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10650</v>
      </c>
      <c r="U124" s="125">
        <v>10737</v>
      </c>
      <c r="V124" s="125">
        <v>10972</v>
      </c>
      <c r="W124" s="125">
        <v>11104</v>
      </c>
      <c r="X124" s="125">
        <v>11078</v>
      </c>
      <c r="Y124" s="125">
        <v>11628</v>
      </c>
      <c r="Z124" s="125">
        <v>12271</v>
      </c>
      <c r="AB124" s="122" t="str">
        <f>TEXT(Z124,"###,###")</f>
        <v>12,271</v>
      </c>
      <c r="AD124" s="139">
        <f>Z124/$Z$7*100</f>
        <v>89.393166751657319</v>
      </c>
    </row>
    <row r="125" spans="19:32" x14ac:dyDescent="0.25">
      <c r="S125" s="115" t="s">
        <v>110</v>
      </c>
      <c r="T125" s="125">
        <v>2477</v>
      </c>
      <c r="U125" s="125">
        <v>2480</v>
      </c>
      <c r="V125" s="125">
        <v>2442</v>
      </c>
      <c r="W125" s="125">
        <v>2427</v>
      </c>
      <c r="X125" s="125">
        <v>2326</v>
      </c>
      <c r="Y125" s="125">
        <v>2517</v>
      </c>
      <c r="Z125" s="125">
        <v>2691</v>
      </c>
      <c r="AB125" s="122" t="str">
        <f>TEXT(Z125,"###,###")</f>
        <v>2,691</v>
      </c>
      <c r="AD125" s="139">
        <f>Z125/$Z$7*100</f>
        <v>19.603700735776208</v>
      </c>
    </row>
    <row r="127" spans="19:32" x14ac:dyDescent="0.25">
      <c r="S127" s="115" t="s">
        <v>111</v>
      </c>
      <c r="T127" s="125">
        <v>6331</v>
      </c>
      <c r="U127" s="125">
        <v>6362</v>
      </c>
      <c r="V127" s="125">
        <v>6447</v>
      </c>
      <c r="W127" s="125">
        <v>6526</v>
      </c>
      <c r="X127" s="125">
        <v>6449</v>
      </c>
      <c r="Y127" s="125">
        <v>6805</v>
      </c>
      <c r="Z127" s="125">
        <v>7219</v>
      </c>
      <c r="AB127" s="122" t="str">
        <f>TEXT(Z127,"###,###")</f>
        <v>7,219</v>
      </c>
      <c r="AD127" s="139">
        <f>Z127/$Z$7*100</f>
        <v>52.589786552050697</v>
      </c>
    </row>
    <row r="128" spans="19:32" x14ac:dyDescent="0.25">
      <c r="S128" s="115" t="s">
        <v>112</v>
      </c>
      <c r="T128" s="125">
        <v>5513</v>
      </c>
      <c r="U128" s="125">
        <v>5571</v>
      </c>
      <c r="V128" s="125">
        <v>5712</v>
      </c>
      <c r="W128" s="125">
        <v>5740</v>
      </c>
      <c r="X128" s="125">
        <v>5786</v>
      </c>
      <c r="Y128" s="125">
        <v>6100</v>
      </c>
      <c r="Z128" s="125">
        <v>6506</v>
      </c>
      <c r="AB128" s="122" t="str">
        <f>TEXT(Z128,"###,###")</f>
        <v>6,506</v>
      </c>
      <c r="AD128" s="139">
        <f>Z128/$Z$7*100</f>
        <v>47.395643622058714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55" id="{937C01A6-D859-4FBD-ADEB-2C71282A7A8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658" id="{96246D09-F0AE-428F-BD4A-3EF1766A321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661" id="{F0423DFC-1E04-4BFC-9593-366FAEA708F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664" id="{07600F58-8319-4E43-B6F5-ED5F0164C65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3FC48-DD3B-40AA-9EC2-8174130208C2}">
  <sheetPr codeName="Sheet133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Yankalilla</v>
      </c>
      <c r="T1" s="113"/>
      <c r="U1" s="113"/>
      <c r="V1" s="113"/>
      <c r="W1" s="113"/>
      <c r="X1" s="113"/>
      <c r="Y1" s="114" t="str">
        <f>Y3</f>
        <v>10.69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189</v>
      </c>
      <c r="Y3" s="118" t="s">
        <v>266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10.69 Yankalilla,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2460</v>
      </c>
      <c r="U4" s="121">
        <v>2549</v>
      </c>
      <c r="V4" s="121">
        <v>2661</v>
      </c>
      <c r="W4" s="121">
        <v>2719</v>
      </c>
      <c r="X4" s="121">
        <v>2641</v>
      </c>
      <c r="Y4" s="121">
        <v>2940</v>
      </c>
      <c r="Z4" s="121">
        <v>3330</v>
      </c>
      <c r="AB4" s="122" t="str">
        <f>TEXT(Z4,"###,###")</f>
        <v>3,330</v>
      </c>
      <c r="AD4" s="123">
        <f>Z4/Y4-1</f>
        <v>0.13265306122448983</v>
      </c>
      <c r="AF4" s="123">
        <f t="shared" ref="AF4:AF9" si="0">Z4/T4-1</f>
        <v>0.35365853658536595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1217</v>
      </c>
      <c r="U5" s="121">
        <v>1298</v>
      </c>
      <c r="V5" s="121">
        <v>1350</v>
      </c>
      <c r="W5" s="121">
        <v>1334</v>
      </c>
      <c r="X5" s="121">
        <v>1311</v>
      </c>
      <c r="Y5" s="121">
        <v>1460</v>
      </c>
      <c r="Z5" s="121">
        <v>1690</v>
      </c>
      <c r="AB5" s="122" t="str">
        <f>TEXT(Z5,"###,###")</f>
        <v>1,690</v>
      </c>
      <c r="AD5" s="123">
        <f t="shared" ref="AD5:AD9" si="1">Z5/Y5-1</f>
        <v>0.15753424657534243</v>
      </c>
      <c r="AF5" s="123">
        <f t="shared" si="0"/>
        <v>0.38866064092029573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1247</v>
      </c>
      <c r="U6" s="121">
        <v>1246</v>
      </c>
      <c r="V6" s="121">
        <v>1313</v>
      </c>
      <c r="W6" s="121">
        <v>1379</v>
      </c>
      <c r="X6" s="121">
        <v>1330</v>
      </c>
      <c r="Y6" s="121">
        <v>1480</v>
      </c>
      <c r="Z6" s="121">
        <v>1646</v>
      </c>
      <c r="AB6" s="122" t="str">
        <f>TEXT(Z6,"###,###")</f>
        <v>1,646</v>
      </c>
      <c r="AD6" s="123">
        <f t="shared" si="1"/>
        <v>0.11216216216216224</v>
      </c>
      <c r="AF6" s="123">
        <f t="shared" si="0"/>
        <v>0.31996792301523658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1744</v>
      </c>
      <c r="U7" s="121">
        <v>1835</v>
      </c>
      <c r="V7" s="121">
        <v>1929</v>
      </c>
      <c r="W7" s="121">
        <v>1976</v>
      </c>
      <c r="X7" s="121">
        <v>1975</v>
      </c>
      <c r="Y7" s="121">
        <v>2128</v>
      </c>
      <c r="Z7" s="121">
        <v>2406</v>
      </c>
      <c r="AB7" s="122" t="str">
        <f>TEXT(Z7,"###,###")</f>
        <v>2,406</v>
      </c>
      <c r="AD7" s="123">
        <f t="shared" si="1"/>
        <v>0.130639097744361</v>
      </c>
      <c r="AF7" s="123">
        <f t="shared" si="0"/>
        <v>0.37958715596330284</v>
      </c>
    </row>
    <row r="8" spans="1:32" ht="17.25" customHeight="1" x14ac:dyDescent="0.25">
      <c r="A8" s="44" t="s">
        <v>13</v>
      </c>
      <c r="B8" s="45"/>
      <c r="C8" s="46"/>
      <c r="D8" s="47" t="str">
        <f>AB4</f>
        <v>3,330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2,406</v>
      </c>
      <c r="P8" s="48"/>
      <c r="S8" s="120" t="s">
        <v>88</v>
      </c>
      <c r="T8" s="121">
        <v>26169</v>
      </c>
      <c r="U8" s="121">
        <v>30515.32</v>
      </c>
      <c r="V8" s="121">
        <v>30921.5</v>
      </c>
      <c r="W8" s="121">
        <v>29791</v>
      </c>
      <c r="X8" s="121">
        <v>35991</v>
      </c>
      <c r="Y8" s="121">
        <v>33888</v>
      </c>
      <c r="Z8" s="121">
        <v>35316.29</v>
      </c>
      <c r="AB8" s="122" t="str">
        <f>TEXT(Z8,"$###,###")</f>
        <v>$35,316</v>
      </c>
      <c r="AD8" s="123">
        <f t="shared" si="1"/>
        <v>4.2147367799811208E-2</v>
      </c>
      <c r="AF8" s="123">
        <f t="shared" si="0"/>
        <v>0.3495467920058084</v>
      </c>
    </row>
    <row r="9" spans="1:32" x14ac:dyDescent="0.25">
      <c r="A9" s="52" t="s">
        <v>15</v>
      </c>
      <c r="B9" s="53"/>
      <c r="C9" s="54"/>
      <c r="D9" s="55">
        <f>AD104</f>
        <v>66.336336336336331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51.6209476309227</v>
      </c>
      <c r="P9" s="56" t="s">
        <v>89</v>
      </c>
      <c r="S9" s="120" t="s">
        <v>7</v>
      </c>
      <c r="T9" s="121">
        <v>62211847</v>
      </c>
      <c r="U9" s="121">
        <v>69262719</v>
      </c>
      <c r="V9" s="121">
        <v>76989366</v>
      </c>
      <c r="W9" s="121">
        <v>82165004</v>
      </c>
      <c r="X9" s="121">
        <v>81468648</v>
      </c>
      <c r="Y9" s="121">
        <v>88287184</v>
      </c>
      <c r="Z9" s="121">
        <v>103242372</v>
      </c>
      <c r="AB9" s="122" t="str">
        <f>TEXT(Z9/1000000,"$#,###.0")&amp;" mil"</f>
        <v>$103.2 mil</v>
      </c>
      <c r="AD9" s="123">
        <f t="shared" si="1"/>
        <v>0.16939251341395156</v>
      </c>
      <c r="AF9" s="123">
        <f t="shared" si="0"/>
        <v>0.65952912473407199</v>
      </c>
    </row>
    <row r="10" spans="1:32" x14ac:dyDescent="0.25">
      <c r="A10" s="52" t="s">
        <v>18</v>
      </c>
      <c r="B10" s="53"/>
      <c r="C10" s="54"/>
      <c r="D10" s="55">
        <f>AD105</f>
        <v>14.414414414414415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48.212801330008318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80.964256026600168</v>
      </c>
      <c r="P11" s="56" t="s">
        <v>89</v>
      </c>
      <c r="S11" s="120" t="s">
        <v>30</v>
      </c>
      <c r="T11" s="125">
        <v>1934</v>
      </c>
      <c r="U11" s="125">
        <v>1992</v>
      </c>
      <c r="V11" s="125">
        <v>2094</v>
      </c>
      <c r="W11" s="125">
        <v>2135</v>
      </c>
      <c r="X11" s="125">
        <v>2082</v>
      </c>
      <c r="Y11" s="125">
        <v>2324</v>
      </c>
      <c r="Z11" s="125">
        <v>2600</v>
      </c>
    </row>
    <row r="12" spans="1:32" ht="28.5" customHeight="1" x14ac:dyDescent="0.25">
      <c r="A12" s="52" t="s">
        <v>20</v>
      </c>
      <c r="B12" s="54"/>
      <c r="C12" s="54"/>
      <c r="D12" s="55">
        <f>AD108</f>
        <v>21.771771771771771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30.507065669160433</v>
      </c>
      <c r="P12" s="56" t="s">
        <v>89</v>
      </c>
      <c r="S12" s="120" t="s">
        <v>31</v>
      </c>
      <c r="T12" s="125">
        <v>528</v>
      </c>
      <c r="U12" s="125">
        <v>555</v>
      </c>
      <c r="V12" s="125">
        <v>568</v>
      </c>
      <c r="W12" s="125">
        <v>583</v>
      </c>
      <c r="X12" s="125">
        <v>560</v>
      </c>
      <c r="Y12" s="125">
        <v>616</v>
      </c>
      <c r="Z12" s="125">
        <v>735</v>
      </c>
    </row>
    <row r="13" spans="1:32" ht="15" customHeight="1" x14ac:dyDescent="0.25">
      <c r="A13" s="52" t="s">
        <v>21</v>
      </c>
      <c r="B13" s="54"/>
      <c r="C13" s="54"/>
      <c r="D13" s="55">
        <f>AD109</f>
        <v>16.126126126126124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47.1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14.744744744744745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28.078078078078079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219</v>
      </c>
      <c r="Z15" s="125">
        <v>283</v>
      </c>
      <c r="AB15" s="129">
        <f t="shared" ref="AB15:AB34" si="2">IF(Z15="np",0,Z15/$Z$34)</f>
        <v>8.4984984984984982E-2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35</v>
      </c>
      <c r="Z16" s="125">
        <v>41</v>
      </c>
      <c r="AB16" s="129">
        <f t="shared" si="2"/>
        <v>1.2312312312312312E-2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136</v>
      </c>
      <c r="Z17" s="125">
        <v>185</v>
      </c>
      <c r="AB17" s="129">
        <f t="shared" si="2"/>
        <v>5.5555555555555552E-2</v>
      </c>
    </row>
    <row r="18" spans="1:28" x14ac:dyDescent="0.25">
      <c r="A18" s="82" t="str">
        <f>$S$1&amp;" ("&amp;$T$2&amp;" to "&amp;$Z$2&amp;")"</f>
        <v>Yankalilla (2011-12 to 2017-18)</v>
      </c>
      <c r="B18" s="82"/>
      <c r="C18" s="82"/>
      <c r="D18" s="82"/>
      <c r="E18" s="82"/>
      <c r="F18" s="82"/>
      <c r="G18" s="82" t="str">
        <f>$S$1&amp;" ("&amp;$T$2&amp;" to "&amp;$Z$2&amp;")"</f>
        <v>Yankalilla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13</v>
      </c>
      <c r="Z18" s="125">
        <v>17</v>
      </c>
      <c r="AB18" s="129">
        <f t="shared" si="2"/>
        <v>5.1051051051051047E-3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229</v>
      </c>
      <c r="Z19" s="125">
        <v>285</v>
      </c>
      <c r="AB19" s="129">
        <f t="shared" si="2"/>
        <v>8.5585585585585586E-2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53</v>
      </c>
      <c r="Z20" s="125">
        <v>54</v>
      </c>
      <c r="AB20" s="129">
        <f t="shared" si="2"/>
        <v>1.6216216216216217E-2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266</v>
      </c>
      <c r="Z21" s="125">
        <v>300</v>
      </c>
      <c r="AB21" s="129">
        <f t="shared" si="2"/>
        <v>9.0090090090090086E-2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177</v>
      </c>
      <c r="Z22" s="125">
        <v>183</v>
      </c>
      <c r="AB22" s="129">
        <f t="shared" si="2"/>
        <v>5.4954954954954956E-2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112</v>
      </c>
      <c r="Z23" s="125">
        <v>118</v>
      </c>
      <c r="AB23" s="129">
        <f t="shared" si="2"/>
        <v>3.5435435435435432E-2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19</v>
      </c>
      <c r="Z24" s="125">
        <v>24</v>
      </c>
      <c r="AB24" s="129">
        <f t="shared" si="2"/>
        <v>7.2072072072072073E-3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75</v>
      </c>
      <c r="Z25" s="125">
        <v>69</v>
      </c>
      <c r="AB25" s="129">
        <f t="shared" si="2"/>
        <v>2.0720720720720721E-2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43</v>
      </c>
      <c r="Z26" s="125">
        <v>61</v>
      </c>
      <c r="AB26" s="129">
        <f t="shared" si="2"/>
        <v>1.831831831831832E-2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112</v>
      </c>
      <c r="Z27" s="125">
        <v>133</v>
      </c>
      <c r="AB27" s="129">
        <f t="shared" si="2"/>
        <v>3.9939939939939939E-2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186</v>
      </c>
      <c r="Z28" s="125">
        <v>246</v>
      </c>
      <c r="AB28" s="129">
        <f t="shared" si="2"/>
        <v>7.3873873873873869E-2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165</v>
      </c>
      <c r="Z29" s="125">
        <v>176</v>
      </c>
      <c r="AB29" s="129">
        <f t="shared" si="2"/>
        <v>5.285285285285285E-2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211</v>
      </c>
      <c r="Z30" s="125">
        <v>238</v>
      </c>
      <c r="AB30" s="129">
        <f t="shared" si="2"/>
        <v>7.1471471471471468E-2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298</v>
      </c>
      <c r="Z31" s="125">
        <v>346</v>
      </c>
      <c r="AB31" s="129">
        <f t="shared" si="2"/>
        <v>0.1039039039039039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18</v>
      </c>
      <c r="Z32" s="125">
        <v>35</v>
      </c>
      <c r="AB32" s="129">
        <f t="shared" si="2"/>
        <v>1.0510510510510511E-2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68</v>
      </c>
      <c r="Z33" s="125">
        <v>95</v>
      </c>
      <c r="AB33" s="129">
        <f t="shared" si="2"/>
        <v>2.8528528528528527E-2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2940</v>
      </c>
      <c r="Z34" s="132">
        <v>3330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2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20</v>
      </c>
      <c r="Y45" s="125">
        <v>24</v>
      </c>
      <c r="Z45" s="125">
        <v>32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70</v>
      </c>
      <c r="Y46" s="125">
        <v>75</v>
      </c>
      <c r="Z46" s="125">
        <v>56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72</v>
      </c>
      <c r="Y47" s="125">
        <v>78</v>
      </c>
      <c r="Z47" s="125">
        <v>122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97</v>
      </c>
      <c r="Y48" s="125">
        <v>97</v>
      </c>
      <c r="Z48" s="125">
        <v>112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Yankalilla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119</v>
      </c>
      <c r="Y49" s="125">
        <v>114</v>
      </c>
      <c r="Z49" s="125">
        <v>122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106</v>
      </c>
      <c r="Y50" s="125">
        <v>101</v>
      </c>
      <c r="Z50" s="125">
        <v>126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123</v>
      </c>
      <c r="Y51" s="125">
        <v>143</v>
      </c>
      <c r="Z51" s="125">
        <v>155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117</v>
      </c>
      <c r="Y52" s="125">
        <v>144</v>
      </c>
      <c r="Z52" s="125">
        <v>158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143</v>
      </c>
      <c r="Y53" s="125">
        <v>171</v>
      </c>
      <c r="Z53" s="125">
        <v>170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181</v>
      </c>
      <c r="Y54" s="125">
        <v>175</v>
      </c>
      <c r="Z54" s="125">
        <v>220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135</v>
      </c>
      <c r="Y55" s="125">
        <v>187</v>
      </c>
      <c r="Z55" s="125">
        <v>208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78</v>
      </c>
      <c r="Y56" s="125">
        <v>87</v>
      </c>
      <c r="Z56" s="125">
        <v>103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33</v>
      </c>
      <c r="Y57" s="125">
        <v>45</v>
      </c>
      <c r="Z57" s="125">
        <v>56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8</v>
      </c>
      <c r="Y58" s="125">
        <v>10</v>
      </c>
      <c r="Z58" s="125">
        <v>19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6</v>
      </c>
      <c r="Y59" s="125">
        <v>0</v>
      </c>
      <c r="Z59" s="125">
        <v>11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0</v>
      </c>
      <c r="Y60" s="125">
        <v>5</v>
      </c>
      <c r="Z60" s="125">
        <v>7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1310</v>
      </c>
      <c r="Y61" s="125">
        <v>1460</v>
      </c>
      <c r="Z61" s="125">
        <v>1686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6</v>
      </c>
      <c r="Y63" s="125">
        <v>5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Yankalilla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31</v>
      </c>
      <c r="Y64" s="125">
        <v>34</v>
      </c>
      <c r="Z64" s="125">
        <v>29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94</v>
      </c>
      <c r="Y65" s="125">
        <v>75</v>
      </c>
      <c r="Z65" s="125">
        <v>87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94</v>
      </c>
      <c r="Y66" s="125">
        <v>111</v>
      </c>
      <c r="Z66" s="125">
        <v>87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100</v>
      </c>
      <c r="Y67" s="125">
        <v>90</v>
      </c>
      <c r="Z67" s="125">
        <v>122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112</v>
      </c>
      <c r="Y68" s="125">
        <v>140</v>
      </c>
      <c r="Z68" s="125">
        <v>137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83</v>
      </c>
      <c r="Y69" s="125">
        <v>97</v>
      </c>
      <c r="Z69" s="125">
        <v>116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124</v>
      </c>
      <c r="Y70" s="125">
        <v>128</v>
      </c>
      <c r="Z70" s="125">
        <v>124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140</v>
      </c>
      <c r="Y71" s="125">
        <v>158</v>
      </c>
      <c r="Z71" s="125">
        <v>189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163</v>
      </c>
      <c r="Y72" s="125">
        <v>175</v>
      </c>
      <c r="Z72" s="125">
        <v>188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162</v>
      </c>
      <c r="Y73" s="125">
        <v>199</v>
      </c>
      <c r="Z73" s="125">
        <v>235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143</v>
      </c>
      <c r="Y74" s="125">
        <v>163</v>
      </c>
      <c r="Z74" s="125">
        <v>176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47</v>
      </c>
      <c r="Y75" s="125">
        <v>63</v>
      </c>
      <c r="Z75" s="125">
        <v>78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18</v>
      </c>
      <c r="Y76" s="125">
        <v>23</v>
      </c>
      <c r="Z76" s="125">
        <v>34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10</v>
      </c>
      <c r="Y77" s="125">
        <v>14</v>
      </c>
      <c r="Z77" s="125">
        <v>16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7</v>
      </c>
      <c r="Y78" s="125">
        <v>4</v>
      </c>
      <c r="Z78" s="125">
        <v>2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6</v>
      </c>
      <c r="Y79" s="125">
        <v>5</v>
      </c>
      <c r="Z79" s="125">
        <v>6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1328</v>
      </c>
      <c r="Y80" s="125">
        <v>1480</v>
      </c>
      <c r="Z80" s="125">
        <v>1643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Yankalilla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95</v>
      </c>
      <c r="Y83" s="125">
        <v>100</v>
      </c>
      <c r="Z83" s="125">
        <v>128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81</v>
      </c>
      <c r="Y84" s="125">
        <v>86</v>
      </c>
      <c r="Z84" s="125">
        <v>79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3,330</v>
      </c>
      <c r="D85" s="96">
        <f t="shared" ref="D85:D90" si="4">AD4</f>
        <v>0.13265306122448983</v>
      </c>
      <c r="E85" s="97">
        <f t="shared" ref="E85:E90" si="5">AD4</f>
        <v>0.13265306122448983</v>
      </c>
      <c r="F85" s="96">
        <f t="shared" ref="F85:F90" si="6">AF4</f>
        <v>0.35365853658536595</v>
      </c>
      <c r="G85" s="97">
        <f t="shared" ref="G85:G90" si="7">AF4</f>
        <v>0.35365853658536595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144</v>
      </c>
      <c r="Y85" s="125">
        <v>172</v>
      </c>
      <c r="Z85" s="125">
        <v>199</v>
      </c>
    </row>
    <row r="86" spans="1:32" ht="15" customHeight="1" x14ac:dyDescent="0.25">
      <c r="A86" s="98" t="s">
        <v>4</v>
      </c>
      <c r="B86" s="95"/>
      <c r="C86" s="109" t="str">
        <f t="shared" si="3"/>
        <v>1,690</v>
      </c>
      <c r="D86" s="96">
        <f t="shared" si="4"/>
        <v>0.15753424657534243</v>
      </c>
      <c r="E86" s="97">
        <f t="shared" si="5"/>
        <v>0.15753424657534243</v>
      </c>
      <c r="F86" s="96">
        <f t="shared" si="6"/>
        <v>0.38866064092029573</v>
      </c>
      <c r="G86" s="97">
        <f t="shared" si="7"/>
        <v>0.38866064092029573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50</v>
      </c>
      <c r="Y86" s="125">
        <v>63</v>
      </c>
      <c r="Z86" s="125">
        <v>63</v>
      </c>
    </row>
    <row r="87" spans="1:32" ht="15" customHeight="1" x14ac:dyDescent="0.25">
      <c r="A87" s="98" t="s">
        <v>5</v>
      </c>
      <c r="B87" s="95"/>
      <c r="C87" s="109" t="str">
        <f t="shared" si="3"/>
        <v>1,646</v>
      </c>
      <c r="D87" s="96">
        <f t="shared" si="4"/>
        <v>0.11216216216216224</v>
      </c>
      <c r="E87" s="97">
        <f t="shared" si="5"/>
        <v>0.11216216216216224</v>
      </c>
      <c r="F87" s="96">
        <f t="shared" si="6"/>
        <v>0.31996792301523658</v>
      </c>
      <c r="G87" s="97">
        <f t="shared" si="7"/>
        <v>0.31996792301523658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34</v>
      </c>
      <c r="Y87" s="125">
        <v>26</v>
      </c>
      <c r="Z87" s="125">
        <v>31</v>
      </c>
    </row>
    <row r="88" spans="1:32" ht="15" customHeight="1" x14ac:dyDescent="0.25">
      <c r="A88" s="95" t="s">
        <v>6</v>
      </c>
      <c r="B88" s="95"/>
      <c r="C88" s="109" t="str">
        <f t="shared" si="3"/>
        <v>2,406</v>
      </c>
      <c r="D88" s="96">
        <f t="shared" si="4"/>
        <v>0.130639097744361</v>
      </c>
      <c r="E88" s="97">
        <f t="shared" si="5"/>
        <v>0.130639097744361</v>
      </c>
      <c r="F88" s="96">
        <f t="shared" si="6"/>
        <v>0.37958715596330284</v>
      </c>
      <c r="G88" s="97">
        <f t="shared" si="7"/>
        <v>0.37958715596330284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48</v>
      </c>
      <c r="Y88" s="125">
        <v>51</v>
      </c>
      <c r="Z88" s="125">
        <v>57</v>
      </c>
    </row>
    <row r="89" spans="1:32" ht="15" customHeight="1" x14ac:dyDescent="0.25">
      <c r="A89" s="95" t="s">
        <v>104</v>
      </c>
      <c r="B89" s="95"/>
      <c r="C89" s="146" t="str">
        <f t="shared" si="3"/>
        <v>$35,316</v>
      </c>
      <c r="D89" s="96">
        <f t="shared" si="4"/>
        <v>4.2147367799811208E-2</v>
      </c>
      <c r="E89" s="97">
        <f t="shared" si="5"/>
        <v>4.2147367799811208E-2</v>
      </c>
      <c r="F89" s="96">
        <f t="shared" si="6"/>
        <v>0.3495467920058084</v>
      </c>
      <c r="G89" s="97">
        <f t="shared" si="7"/>
        <v>0.3495467920058084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84</v>
      </c>
      <c r="Y89" s="125">
        <v>99</v>
      </c>
      <c r="Z89" s="125">
        <v>109</v>
      </c>
    </row>
    <row r="90" spans="1:32" ht="15" customHeight="1" x14ac:dyDescent="0.25">
      <c r="A90" s="95" t="s">
        <v>7</v>
      </c>
      <c r="B90" s="95"/>
      <c r="C90" s="109" t="str">
        <f t="shared" si="3"/>
        <v>$103.2 mil</v>
      </c>
      <c r="D90" s="96">
        <f t="shared" si="4"/>
        <v>0.16939251341395156</v>
      </c>
      <c r="E90" s="97">
        <f t="shared" si="5"/>
        <v>0.16939251341395156</v>
      </c>
      <c r="F90" s="96">
        <f t="shared" si="6"/>
        <v>0.65952912473407199</v>
      </c>
      <c r="G90" s="97">
        <f t="shared" si="7"/>
        <v>0.65952912473407199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162</v>
      </c>
      <c r="Y90" s="125">
        <v>155</v>
      </c>
      <c r="Z90" s="125">
        <v>180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997</v>
      </c>
      <c r="Y91" s="125">
        <v>1065</v>
      </c>
      <c r="Z91" s="125">
        <v>1241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49</v>
      </c>
      <c r="Y93" s="125">
        <v>61</v>
      </c>
      <c r="Z93" s="125">
        <v>73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162</v>
      </c>
      <c r="Y94" s="125">
        <v>177</v>
      </c>
      <c r="Z94" s="125">
        <v>177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33</v>
      </c>
      <c r="Y95" s="125">
        <v>38</v>
      </c>
      <c r="Z95" s="125">
        <v>37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174</v>
      </c>
      <c r="Y96" s="125">
        <v>191</v>
      </c>
      <c r="Z96" s="125">
        <v>209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138</v>
      </c>
      <c r="Y97" s="125">
        <v>172</v>
      </c>
      <c r="Z97" s="125">
        <v>161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118</v>
      </c>
      <c r="Y98" s="125">
        <v>121</v>
      </c>
      <c r="Z98" s="125">
        <v>127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4</v>
      </c>
      <c r="Y99" s="125">
        <v>6</v>
      </c>
      <c r="Z99" s="125">
        <v>8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64</v>
      </c>
      <c r="Y100" s="125">
        <v>75</v>
      </c>
      <c r="Z100" s="125">
        <v>86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982</v>
      </c>
      <c r="Y101" s="125">
        <v>1063</v>
      </c>
      <c r="Z101" s="125">
        <v>1162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1704</v>
      </c>
      <c r="Y104" s="125">
        <v>1982</v>
      </c>
      <c r="Z104" s="125">
        <v>2209</v>
      </c>
      <c r="AB104" s="122" t="str">
        <f>TEXT(Z104,"###,###")</f>
        <v>2,209</v>
      </c>
      <c r="AD104" s="143">
        <f>Z104/($Z$4)*100</f>
        <v>66.336336336336331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437</v>
      </c>
      <c r="Y105" s="125">
        <v>462</v>
      </c>
      <c r="Z105" s="125">
        <v>480</v>
      </c>
      <c r="AB105" s="122" t="str">
        <f>TEXT(Z105,"###,###")</f>
        <v>480</v>
      </c>
      <c r="AD105" s="143">
        <f>Z105/($Z$4)*100</f>
        <v>14.414414414414415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2141</v>
      </c>
      <c r="Y106" s="132">
        <v>2444</v>
      </c>
      <c r="Z106" s="132">
        <v>2689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501</v>
      </c>
      <c r="Y108" s="125">
        <v>602</v>
      </c>
      <c r="Z108" s="125">
        <v>725</v>
      </c>
      <c r="AB108" s="122" t="str">
        <f>TEXT(Z108,"###,###")</f>
        <v>725</v>
      </c>
      <c r="AD108" s="143">
        <f>Z108/($Z$4)*100</f>
        <v>21.771771771771771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445</v>
      </c>
      <c r="Y109" s="125">
        <v>513</v>
      </c>
      <c r="Z109" s="125">
        <v>537</v>
      </c>
      <c r="AB109" s="122" t="str">
        <f>TEXT(Z109,"###,###")</f>
        <v>537</v>
      </c>
      <c r="AD109" s="143">
        <f>Z109/($Z$4)*100</f>
        <v>16.126126126126124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375</v>
      </c>
      <c r="Y110" s="125">
        <v>431</v>
      </c>
      <c r="Z110" s="125">
        <v>491</v>
      </c>
      <c r="AB110" s="122" t="str">
        <f>TEXT(Z110,"###,###")</f>
        <v>491</v>
      </c>
      <c r="AD110" s="143">
        <f>Z110/($Z$4)*100</f>
        <v>14.744744744744745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818</v>
      </c>
      <c r="Y111" s="125">
        <v>898</v>
      </c>
      <c r="Z111" s="125">
        <v>935</v>
      </c>
      <c r="AB111" s="122" t="str">
        <f>TEXT(Z111,"###,###")</f>
        <v>935</v>
      </c>
      <c r="AD111" s="143">
        <f>Z111/($Z$4)*100</f>
        <v>28.078078078078079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2645</v>
      </c>
      <c r="Y112" s="125">
        <v>2940</v>
      </c>
      <c r="Z112" s="125">
        <v>3330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47.51</v>
      </c>
      <c r="U118" s="144">
        <v>45.87</v>
      </c>
      <c r="V118" s="144">
        <v>44.79</v>
      </c>
      <c r="W118" s="144">
        <v>47.81</v>
      </c>
      <c r="X118" s="144">
        <v>45.39</v>
      </c>
      <c r="Y118" s="144">
        <v>46.3</v>
      </c>
      <c r="Z118" s="144">
        <v>47.08</v>
      </c>
      <c r="AB118" s="122" t="str">
        <f>TEXT(Z118,"##.0")</f>
        <v>47.1</v>
      </c>
    </row>
    <row r="120" spans="19:32" x14ac:dyDescent="0.25">
      <c r="S120" s="115" t="s">
        <v>106</v>
      </c>
      <c r="T120" s="125">
        <v>1214</v>
      </c>
      <c r="U120" s="125">
        <v>1281</v>
      </c>
      <c r="V120" s="125">
        <v>1359</v>
      </c>
      <c r="W120" s="125">
        <v>1389</v>
      </c>
      <c r="X120" s="125">
        <v>1418</v>
      </c>
      <c r="Y120" s="125">
        <v>1512</v>
      </c>
      <c r="Z120" s="125">
        <v>1670</v>
      </c>
      <c r="AB120" s="122" t="str">
        <f>TEXT(Z120,"###,###")</f>
        <v>1,670</v>
      </c>
    </row>
    <row r="121" spans="19:32" x14ac:dyDescent="0.25">
      <c r="S121" s="115" t="s">
        <v>107</v>
      </c>
      <c r="T121" s="125">
        <v>331</v>
      </c>
      <c r="U121" s="125">
        <v>334</v>
      </c>
      <c r="V121" s="125">
        <v>353</v>
      </c>
      <c r="W121" s="125">
        <v>370</v>
      </c>
      <c r="X121" s="125">
        <v>352</v>
      </c>
      <c r="Y121" s="125">
        <v>378</v>
      </c>
      <c r="Z121" s="125">
        <v>456</v>
      </c>
      <c r="AB121" s="122" t="str">
        <f>TEXT(Z121,"###,###")</f>
        <v>456</v>
      </c>
    </row>
    <row r="122" spans="19:32" x14ac:dyDescent="0.25">
      <c r="S122" s="115" t="s">
        <v>108</v>
      </c>
      <c r="T122" s="125">
        <v>198</v>
      </c>
      <c r="U122" s="125">
        <v>226</v>
      </c>
      <c r="V122" s="125">
        <v>219</v>
      </c>
      <c r="W122" s="125">
        <v>215</v>
      </c>
      <c r="X122" s="125">
        <v>204</v>
      </c>
      <c r="Y122" s="125">
        <v>238</v>
      </c>
      <c r="Z122" s="125">
        <v>278</v>
      </c>
      <c r="AB122" s="122" t="str">
        <f>TEXT(Z122,"###,###")</f>
        <v>278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1412</v>
      </c>
      <c r="U124" s="125">
        <v>1507</v>
      </c>
      <c r="V124" s="125">
        <v>1578</v>
      </c>
      <c r="W124" s="125">
        <v>1604</v>
      </c>
      <c r="X124" s="125">
        <v>1622</v>
      </c>
      <c r="Y124" s="125">
        <v>1750</v>
      </c>
      <c r="Z124" s="125">
        <v>1948</v>
      </c>
      <c r="AB124" s="122" t="str">
        <f>TEXT(Z124,"###,###")</f>
        <v>1,948</v>
      </c>
      <c r="AD124" s="139">
        <f>Z124/$Z$7*100</f>
        <v>80.964256026600168</v>
      </c>
    </row>
    <row r="125" spans="19:32" x14ac:dyDescent="0.25">
      <c r="S125" s="115" t="s">
        <v>110</v>
      </c>
      <c r="T125" s="125">
        <v>529</v>
      </c>
      <c r="U125" s="125">
        <v>560</v>
      </c>
      <c r="V125" s="125">
        <v>572</v>
      </c>
      <c r="W125" s="125">
        <v>585</v>
      </c>
      <c r="X125" s="125">
        <v>556</v>
      </c>
      <c r="Y125" s="125">
        <v>616</v>
      </c>
      <c r="Z125" s="125">
        <v>734</v>
      </c>
      <c r="AB125" s="122" t="str">
        <f>TEXT(Z125,"###,###")</f>
        <v>734</v>
      </c>
      <c r="AD125" s="139">
        <f>Z125/$Z$7*100</f>
        <v>30.507065669160433</v>
      </c>
    </row>
    <row r="127" spans="19:32" x14ac:dyDescent="0.25">
      <c r="S127" s="115" t="s">
        <v>111</v>
      </c>
      <c r="T127" s="125">
        <v>894</v>
      </c>
      <c r="U127" s="125">
        <v>946</v>
      </c>
      <c r="V127" s="125">
        <v>988</v>
      </c>
      <c r="W127" s="125">
        <v>1000</v>
      </c>
      <c r="X127" s="125">
        <v>996</v>
      </c>
      <c r="Y127" s="125">
        <v>1065</v>
      </c>
      <c r="Z127" s="125">
        <v>1242</v>
      </c>
      <c r="AB127" s="122" t="str">
        <f>TEXT(Z127,"###,###")</f>
        <v>1,242</v>
      </c>
      <c r="AD127" s="139">
        <f>Z127/$Z$7*100</f>
        <v>51.6209476309227</v>
      </c>
    </row>
    <row r="128" spans="19:32" x14ac:dyDescent="0.25">
      <c r="S128" s="115" t="s">
        <v>112</v>
      </c>
      <c r="T128" s="125">
        <v>855</v>
      </c>
      <c r="U128" s="125">
        <v>885</v>
      </c>
      <c r="V128" s="125">
        <v>935</v>
      </c>
      <c r="W128" s="125">
        <v>973</v>
      </c>
      <c r="X128" s="125">
        <v>977</v>
      </c>
      <c r="Y128" s="125">
        <v>1063</v>
      </c>
      <c r="Z128" s="125">
        <v>1160</v>
      </c>
      <c r="AB128" s="122" t="str">
        <f>TEXT(Z128,"###,###")</f>
        <v>1,160</v>
      </c>
      <c r="AD128" s="139">
        <f>Z128/$Z$7*100</f>
        <v>48.212801330008318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5" id="{89A1E45F-B12A-4F5D-A236-B2070B1DEF1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8" id="{C406DC92-A9DF-456A-9309-372D1326423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1" id="{6176E109-49CE-4192-A52E-4BCEA707EEA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34" id="{05572490-2278-42EB-AB2F-F1BF358D861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755D8-8024-4190-9792-B101FD11A8A5}">
  <sheetPr codeName="Sheet134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Yorke Peninsula</v>
      </c>
      <c r="T1" s="113"/>
      <c r="U1" s="113"/>
      <c r="V1" s="113"/>
      <c r="W1" s="113"/>
      <c r="X1" s="113"/>
      <c r="Y1" s="114" t="str">
        <f>Y3</f>
        <v>10.70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190</v>
      </c>
      <c r="Y3" s="118" t="s">
        <v>191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10.70 Yorke Peninsula,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4914</v>
      </c>
      <c r="U4" s="121">
        <v>5100</v>
      </c>
      <c r="V4" s="121">
        <v>5362</v>
      </c>
      <c r="W4" s="121">
        <v>5560</v>
      </c>
      <c r="X4" s="121">
        <v>5753</v>
      </c>
      <c r="Y4" s="121">
        <v>6067</v>
      </c>
      <c r="Z4" s="121">
        <v>6828</v>
      </c>
      <c r="AB4" s="122" t="str">
        <f>TEXT(Z4,"###,###")</f>
        <v>6,828</v>
      </c>
      <c r="AD4" s="123">
        <f>Z4/Y4-1</f>
        <v>0.12543266853469581</v>
      </c>
      <c r="AF4" s="123">
        <f t="shared" ref="AF4:AF9" si="0">Z4/T4-1</f>
        <v>0.38949938949938945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2613</v>
      </c>
      <c r="U5" s="121">
        <v>2770</v>
      </c>
      <c r="V5" s="121">
        <v>2824</v>
      </c>
      <c r="W5" s="121">
        <v>2948</v>
      </c>
      <c r="X5" s="121">
        <v>3087</v>
      </c>
      <c r="Y5" s="121">
        <v>3201</v>
      </c>
      <c r="Z5" s="121">
        <v>3597</v>
      </c>
      <c r="AB5" s="122" t="str">
        <f>TEXT(Z5,"###,###")</f>
        <v>3,597</v>
      </c>
      <c r="AD5" s="123">
        <f t="shared" ref="AD5:AD9" si="1">Z5/Y5-1</f>
        <v>0.12371134020618557</v>
      </c>
      <c r="AF5" s="123">
        <f t="shared" si="0"/>
        <v>0.37657864523536166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2300</v>
      </c>
      <c r="U6" s="121">
        <v>2327</v>
      </c>
      <c r="V6" s="121">
        <v>2532</v>
      </c>
      <c r="W6" s="121">
        <v>2606</v>
      </c>
      <c r="X6" s="121">
        <v>2667</v>
      </c>
      <c r="Y6" s="121">
        <v>2866</v>
      </c>
      <c r="Z6" s="121">
        <v>3226</v>
      </c>
      <c r="AB6" s="122" t="str">
        <f>TEXT(Z6,"###,###")</f>
        <v>3,226</v>
      </c>
      <c r="AD6" s="123">
        <f t="shared" si="1"/>
        <v>0.12561060711793437</v>
      </c>
      <c r="AF6" s="123">
        <f t="shared" si="0"/>
        <v>0.40260869565217394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3553</v>
      </c>
      <c r="U7" s="121">
        <v>3617</v>
      </c>
      <c r="V7" s="121">
        <v>3781</v>
      </c>
      <c r="W7" s="121">
        <v>3907</v>
      </c>
      <c r="X7" s="121">
        <v>4030</v>
      </c>
      <c r="Y7" s="121">
        <v>4328</v>
      </c>
      <c r="Z7" s="121">
        <v>4877</v>
      </c>
      <c r="AB7" s="122" t="str">
        <f>TEXT(Z7,"###,###")</f>
        <v>4,877</v>
      </c>
      <c r="AD7" s="123">
        <f t="shared" si="1"/>
        <v>0.12684842883548986</v>
      </c>
      <c r="AF7" s="123">
        <f t="shared" si="0"/>
        <v>0.37264283703912193</v>
      </c>
    </row>
    <row r="8" spans="1:32" ht="17.25" customHeight="1" x14ac:dyDescent="0.25">
      <c r="A8" s="44" t="s">
        <v>13</v>
      </c>
      <c r="B8" s="45"/>
      <c r="C8" s="46"/>
      <c r="D8" s="47" t="str">
        <f>AB4</f>
        <v>6,828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4,877</v>
      </c>
      <c r="P8" s="48"/>
      <c r="S8" s="120" t="s">
        <v>88</v>
      </c>
      <c r="T8" s="121">
        <v>27174.48</v>
      </c>
      <c r="U8" s="121">
        <v>27138</v>
      </c>
      <c r="V8" s="121">
        <v>25514.47</v>
      </c>
      <c r="W8" s="121">
        <v>26771</v>
      </c>
      <c r="X8" s="121">
        <v>27980</v>
      </c>
      <c r="Y8" s="121">
        <v>28342.84</v>
      </c>
      <c r="Z8" s="121">
        <v>30019.5</v>
      </c>
      <c r="AB8" s="122" t="str">
        <f>TEXT(Z8,"$###,###")</f>
        <v>$30,020</v>
      </c>
      <c r="AD8" s="123">
        <f t="shared" si="1"/>
        <v>5.9156386586524112E-2</v>
      </c>
      <c r="AF8" s="123">
        <f t="shared" si="0"/>
        <v>0.10469455165287433</v>
      </c>
    </row>
    <row r="9" spans="1:32" x14ac:dyDescent="0.25">
      <c r="A9" s="52" t="s">
        <v>15</v>
      </c>
      <c r="B9" s="53"/>
      <c r="C9" s="54"/>
      <c r="D9" s="55">
        <f>AD104</f>
        <v>62.844171060339782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53.639532499487387</v>
      </c>
      <c r="P9" s="56" t="s">
        <v>89</v>
      </c>
      <c r="S9" s="120" t="s">
        <v>7</v>
      </c>
      <c r="T9" s="121">
        <v>138254569</v>
      </c>
      <c r="U9" s="121">
        <v>140327702</v>
      </c>
      <c r="V9" s="121">
        <v>157545944</v>
      </c>
      <c r="W9" s="121">
        <v>169475650</v>
      </c>
      <c r="X9" s="121">
        <v>169981590</v>
      </c>
      <c r="Y9" s="121">
        <v>211608401</v>
      </c>
      <c r="Z9" s="121">
        <v>224405623</v>
      </c>
      <c r="AB9" s="122" t="str">
        <f>TEXT(Z9/1000000,"$#,###.0")&amp;" mil"</f>
        <v>$224.4 mil</v>
      </c>
      <c r="AD9" s="123">
        <f t="shared" si="1"/>
        <v>6.0475963806370769E-2</v>
      </c>
      <c r="AF9" s="123">
        <f t="shared" si="0"/>
        <v>0.62313350381932042</v>
      </c>
    </row>
    <row r="10" spans="1:32" x14ac:dyDescent="0.25">
      <c r="A10" s="52" t="s">
        <v>18</v>
      </c>
      <c r="B10" s="53"/>
      <c r="C10" s="54"/>
      <c r="D10" s="55">
        <f>AD105</f>
        <v>13.38605741066198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46.421980725856059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75.59975394709862</v>
      </c>
      <c r="P11" s="56" t="s">
        <v>89</v>
      </c>
      <c r="S11" s="120" t="s">
        <v>30</v>
      </c>
      <c r="T11" s="125">
        <v>3804</v>
      </c>
      <c r="U11" s="125">
        <v>3971</v>
      </c>
      <c r="V11" s="125">
        <v>4230</v>
      </c>
      <c r="W11" s="125">
        <v>4321</v>
      </c>
      <c r="X11" s="125">
        <v>4336</v>
      </c>
      <c r="Y11" s="125">
        <v>4583</v>
      </c>
      <c r="Z11" s="125">
        <v>5025</v>
      </c>
    </row>
    <row r="12" spans="1:32" ht="28.5" customHeight="1" x14ac:dyDescent="0.25">
      <c r="A12" s="52" t="s">
        <v>20</v>
      </c>
      <c r="B12" s="54"/>
      <c r="C12" s="54"/>
      <c r="D12" s="55">
        <f>AD108</f>
        <v>23.286467486818982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36.907935206069304</v>
      </c>
      <c r="P12" s="56" t="s">
        <v>89</v>
      </c>
      <c r="S12" s="120" t="s">
        <v>31</v>
      </c>
      <c r="T12" s="125">
        <v>1110</v>
      </c>
      <c r="U12" s="125">
        <v>1130</v>
      </c>
      <c r="V12" s="125">
        <v>1131</v>
      </c>
      <c r="W12" s="125">
        <v>1235</v>
      </c>
      <c r="X12" s="125">
        <v>1417</v>
      </c>
      <c r="Y12" s="125">
        <v>1484</v>
      </c>
      <c r="Z12" s="125">
        <v>1800</v>
      </c>
    </row>
    <row r="13" spans="1:32" ht="15" customHeight="1" x14ac:dyDescent="0.25">
      <c r="A13" s="52" t="s">
        <v>21</v>
      </c>
      <c r="B13" s="54"/>
      <c r="C13" s="54"/>
      <c r="D13" s="55">
        <f>AD109</f>
        <v>14.513766842413592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47.3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13.869361452841241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24.663151728178089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655</v>
      </c>
      <c r="Z15" s="125">
        <v>796</v>
      </c>
      <c r="AB15" s="129">
        <f t="shared" ref="AB15:AB34" si="2">IF(Z15="np",0,Z15/$Z$34)</f>
        <v>0.11659586934231728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84</v>
      </c>
      <c r="Z16" s="125">
        <v>86</v>
      </c>
      <c r="AB16" s="129">
        <f t="shared" si="2"/>
        <v>1.2597041160099605E-2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259</v>
      </c>
      <c r="Z17" s="125">
        <v>377</v>
      </c>
      <c r="AB17" s="129">
        <f t="shared" si="2"/>
        <v>5.5221912992529661E-2</v>
      </c>
    </row>
    <row r="18" spans="1:28" x14ac:dyDescent="0.25">
      <c r="A18" s="82" t="str">
        <f>$S$1&amp;" ("&amp;$T$2&amp;" to "&amp;$Z$2&amp;")"</f>
        <v>Yorke Peninsula (2011-12 to 2017-18)</v>
      </c>
      <c r="B18" s="82"/>
      <c r="C18" s="82"/>
      <c r="D18" s="82"/>
      <c r="E18" s="82"/>
      <c r="F18" s="82"/>
      <c r="G18" s="82" t="str">
        <f>$S$1&amp;" ("&amp;$T$2&amp;" to "&amp;$Z$2&amp;")"</f>
        <v>Yorke Peninsula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27</v>
      </c>
      <c r="Z18" s="125">
        <v>26</v>
      </c>
      <c r="AB18" s="129">
        <f t="shared" si="2"/>
        <v>3.8084077925882526E-3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251</v>
      </c>
      <c r="Z19" s="125">
        <v>354</v>
      </c>
      <c r="AB19" s="129">
        <f t="shared" si="2"/>
        <v>5.1852936868316976E-2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117</v>
      </c>
      <c r="Z20" s="125">
        <v>172</v>
      </c>
      <c r="AB20" s="129">
        <f t="shared" si="2"/>
        <v>2.519408232019921E-2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524</v>
      </c>
      <c r="Z21" s="125">
        <v>523</v>
      </c>
      <c r="AB21" s="129">
        <f t="shared" si="2"/>
        <v>7.6607587520140616E-2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396</v>
      </c>
      <c r="Z22" s="125">
        <v>469</v>
      </c>
      <c r="AB22" s="129">
        <f t="shared" si="2"/>
        <v>6.8697817489380406E-2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334</v>
      </c>
      <c r="Z23" s="125">
        <v>351</v>
      </c>
      <c r="AB23" s="129">
        <f t="shared" si="2"/>
        <v>5.1413505199941409E-2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3</v>
      </c>
      <c r="Z24" s="125">
        <v>8</v>
      </c>
      <c r="AB24" s="129">
        <f t="shared" si="2"/>
        <v>1.171817782334847E-3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145</v>
      </c>
      <c r="Z25" s="125">
        <v>166</v>
      </c>
      <c r="AB25" s="129">
        <f t="shared" si="2"/>
        <v>2.4315218983448073E-2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113</v>
      </c>
      <c r="Z26" s="125">
        <v>149</v>
      </c>
      <c r="AB26" s="129">
        <f t="shared" si="2"/>
        <v>2.1825106195986523E-2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191</v>
      </c>
      <c r="Z27" s="125">
        <v>217</v>
      </c>
      <c r="AB27" s="129">
        <f t="shared" si="2"/>
        <v>3.1785557345832723E-2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232</v>
      </c>
      <c r="Z28" s="125">
        <v>326</v>
      </c>
      <c r="AB28" s="129">
        <f t="shared" si="2"/>
        <v>4.7751574630145011E-2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294</v>
      </c>
      <c r="Z29" s="125">
        <v>289</v>
      </c>
      <c r="AB29" s="129">
        <f t="shared" si="2"/>
        <v>4.2331917386846343E-2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418</v>
      </c>
      <c r="Z30" s="125">
        <v>456</v>
      </c>
      <c r="AB30" s="129">
        <f t="shared" si="2"/>
        <v>6.6793613593086276E-2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553</v>
      </c>
      <c r="Z31" s="125">
        <v>623</v>
      </c>
      <c r="AB31" s="129">
        <f t="shared" si="2"/>
        <v>9.1255309799326209E-2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22</v>
      </c>
      <c r="Z32" s="125">
        <v>40</v>
      </c>
      <c r="AB32" s="129">
        <f t="shared" si="2"/>
        <v>5.8590889116742345E-3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159</v>
      </c>
      <c r="Z33" s="125">
        <v>218</v>
      </c>
      <c r="AB33" s="129">
        <f t="shared" si="2"/>
        <v>3.1932034568624576E-2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6067</v>
      </c>
      <c r="Z34" s="132">
        <v>6827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3</v>
      </c>
      <c r="Y44" s="125">
        <v>8</v>
      </c>
      <c r="Z44" s="125">
        <v>10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91</v>
      </c>
      <c r="Y45" s="125">
        <v>56</v>
      </c>
      <c r="Z45" s="125">
        <v>71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156</v>
      </c>
      <c r="Y46" s="125">
        <v>232</v>
      </c>
      <c r="Z46" s="125">
        <v>231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262</v>
      </c>
      <c r="Y47" s="125">
        <v>247</v>
      </c>
      <c r="Z47" s="125">
        <v>275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246</v>
      </c>
      <c r="Y48" s="125">
        <v>227</v>
      </c>
      <c r="Z48" s="125">
        <v>257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Yorke Peninsula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257</v>
      </c>
      <c r="Y49" s="125">
        <v>261</v>
      </c>
      <c r="Z49" s="125">
        <v>280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226</v>
      </c>
      <c r="Y50" s="125">
        <v>234</v>
      </c>
      <c r="Z50" s="125">
        <v>255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200</v>
      </c>
      <c r="Y51" s="125">
        <v>209</v>
      </c>
      <c r="Z51" s="125">
        <v>240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311</v>
      </c>
      <c r="Y52" s="125">
        <v>271</v>
      </c>
      <c r="Z52" s="125">
        <v>242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328</v>
      </c>
      <c r="Y53" s="125">
        <v>379</v>
      </c>
      <c r="Z53" s="125">
        <v>370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344</v>
      </c>
      <c r="Y54" s="125">
        <v>362</v>
      </c>
      <c r="Z54" s="125">
        <v>460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345</v>
      </c>
      <c r="Y55" s="125">
        <v>343</v>
      </c>
      <c r="Z55" s="125">
        <v>372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161</v>
      </c>
      <c r="Y56" s="125">
        <v>197</v>
      </c>
      <c r="Z56" s="125">
        <v>235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87</v>
      </c>
      <c r="Y57" s="125">
        <v>90</v>
      </c>
      <c r="Z57" s="125">
        <v>126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35</v>
      </c>
      <c r="Y58" s="125">
        <v>53</v>
      </c>
      <c r="Z58" s="125">
        <v>66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20</v>
      </c>
      <c r="Y59" s="125">
        <v>23</v>
      </c>
      <c r="Z59" s="125">
        <v>27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11</v>
      </c>
      <c r="Y60" s="125">
        <v>10</v>
      </c>
      <c r="Z60" s="125">
        <v>21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3088</v>
      </c>
      <c r="Y61" s="125">
        <v>3201</v>
      </c>
      <c r="Z61" s="125">
        <v>3600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3</v>
      </c>
      <c r="Z63" s="125">
        <v>5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Yorke Peninsula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63</v>
      </c>
      <c r="Y64" s="125">
        <v>61</v>
      </c>
      <c r="Z64" s="125">
        <v>66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169</v>
      </c>
      <c r="Y65" s="125">
        <v>179</v>
      </c>
      <c r="Z65" s="125">
        <v>202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182</v>
      </c>
      <c r="Y66" s="125">
        <v>204</v>
      </c>
      <c r="Z66" s="125">
        <v>245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206</v>
      </c>
      <c r="Y67" s="125">
        <v>221</v>
      </c>
      <c r="Z67" s="125">
        <v>220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180</v>
      </c>
      <c r="Y68" s="125">
        <v>202</v>
      </c>
      <c r="Z68" s="125">
        <v>229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185</v>
      </c>
      <c r="Y69" s="125">
        <v>219</v>
      </c>
      <c r="Z69" s="125">
        <v>221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225</v>
      </c>
      <c r="Y70" s="125">
        <v>250</v>
      </c>
      <c r="Z70" s="125">
        <v>270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258</v>
      </c>
      <c r="Y71" s="125">
        <v>266</v>
      </c>
      <c r="Z71" s="125">
        <v>284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313</v>
      </c>
      <c r="Y72" s="125">
        <v>289</v>
      </c>
      <c r="Z72" s="125">
        <v>348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373</v>
      </c>
      <c r="Y73" s="125">
        <v>394</v>
      </c>
      <c r="Z73" s="125">
        <v>395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282</v>
      </c>
      <c r="Y74" s="125">
        <v>288</v>
      </c>
      <c r="Z74" s="125">
        <v>357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114</v>
      </c>
      <c r="Y75" s="125">
        <v>145</v>
      </c>
      <c r="Z75" s="125">
        <v>175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54</v>
      </c>
      <c r="Y76" s="125">
        <v>67</v>
      </c>
      <c r="Z76" s="125">
        <v>88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31</v>
      </c>
      <c r="Y77" s="125">
        <v>40</v>
      </c>
      <c r="Z77" s="125">
        <v>52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20</v>
      </c>
      <c r="Y78" s="125">
        <v>20</v>
      </c>
      <c r="Z78" s="125">
        <v>20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14</v>
      </c>
      <c r="Y79" s="125">
        <v>17</v>
      </c>
      <c r="Z79" s="125">
        <v>26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2668</v>
      </c>
      <c r="Y80" s="125">
        <v>2866</v>
      </c>
      <c r="Z80" s="125">
        <v>3229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Yorke Peninsula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160</v>
      </c>
      <c r="Y83" s="125">
        <v>172</v>
      </c>
      <c r="Z83" s="125">
        <v>185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136</v>
      </c>
      <c r="Y84" s="125">
        <v>143</v>
      </c>
      <c r="Z84" s="125">
        <v>149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6,828</v>
      </c>
      <c r="D85" s="96">
        <f t="shared" ref="D85:D90" si="4">AD4</f>
        <v>0.12543266853469581</v>
      </c>
      <c r="E85" s="97">
        <f t="shared" ref="E85:E90" si="5">AD4</f>
        <v>0.12543266853469581</v>
      </c>
      <c r="F85" s="96">
        <f t="shared" ref="F85:F90" si="6">AF4</f>
        <v>0.38949938949938945</v>
      </c>
      <c r="G85" s="97">
        <f t="shared" ref="G85:G90" si="7">AF4</f>
        <v>0.38949938949938945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340</v>
      </c>
      <c r="Y85" s="125">
        <v>335</v>
      </c>
      <c r="Z85" s="125">
        <v>356</v>
      </c>
    </row>
    <row r="86" spans="1:32" ht="15" customHeight="1" x14ac:dyDescent="0.25">
      <c r="A86" s="98" t="s">
        <v>4</v>
      </c>
      <c r="B86" s="95"/>
      <c r="C86" s="109" t="str">
        <f t="shared" si="3"/>
        <v>3,597</v>
      </c>
      <c r="D86" s="96">
        <f t="shared" si="4"/>
        <v>0.12371134020618557</v>
      </c>
      <c r="E86" s="97">
        <f t="shared" si="5"/>
        <v>0.12371134020618557</v>
      </c>
      <c r="F86" s="96">
        <f t="shared" si="6"/>
        <v>0.37657864523536166</v>
      </c>
      <c r="G86" s="97">
        <f t="shared" si="7"/>
        <v>0.37657864523536166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72</v>
      </c>
      <c r="Y86" s="125">
        <v>79</v>
      </c>
      <c r="Z86" s="125">
        <v>84</v>
      </c>
    </row>
    <row r="87" spans="1:32" ht="15" customHeight="1" x14ac:dyDescent="0.25">
      <c r="A87" s="98" t="s">
        <v>5</v>
      </c>
      <c r="B87" s="95"/>
      <c r="C87" s="109" t="str">
        <f t="shared" si="3"/>
        <v>3,226</v>
      </c>
      <c r="D87" s="96">
        <f t="shared" si="4"/>
        <v>0.12561060711793437</v>
      </c>
      <c r="E87" s="97">
        <f t="shared" si="5"/>
        <v>0.12561060711793437</v>
      </c>
      <c r="F87" s="96">
        <f t="shared" si="6"/>
        <v>0.40260869565217394</v>
      </c>
      <c r="G87" s="97">
        <f t="shared" si="7"/>
        <v>0.40260869565217394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46</v>
      </c>
      <c r="Y87" s="125">
        <v>54</v>
      </c>
      <c r="Z87" s="125">
        <v>59</v>
      </c>
    </row>
    <row r="88" spans="1:32" ht="15" customHeight="1" x14ac:dyDescent="0.25">
      <c r="A88" s="95" t="s">
        <v>6</v>
      </c>
      <c r="B88" s="95"/>
      <c r="C88" s="109" t="str">
        <f t="shared" si="3"/>
        <v>4,877</v>
      </c>
      <c r="D88" s="96">
        <f t="shared" si="4"/>
        <v>0.12684842883548986</v>
      </c>
      <c r="E88" s="97">
        <f t="shared" si="5"/>
        <v>0.12684842883548986</v>
      </c>
      <c r="F88" s="96">
        <f t="shared" si="6"/>
        <v>0.37264283703912193</v>
      </c>
      <c r="G88" s="97">
        <f t="shared" si="7"/>
        <v>0.37264283703912193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63</v>
      </c>
      <c r="Y88" s="125">
        <v>71</v>
      </c>
      <c r="Z88" s="125">
        <v>78</v>
      </c>
    </row>
    <row r="89" spans="1:32" ht="15" customHeight="1" x14ac:dyDescent="0.25">
      <c r="A89" s="95" t="s">
        <v>104</v>
      </c>
      <c r="B89" s="95"/>
      <c r="C89" s="146" t="str">
        <f t="shared" si="3"/>
        <v>$30,020</v>
      </c>
      <c r="D89" s="96">
        <f t="shared" si="4"/>
        <v>5.9156386586524112E-2</v>
      </c>
      <c r="E89" s="97">
        <f t="shared" si="5"/>
        <v>5.9156386586524112E-2</v>
      </c>
      <c r="F89" s="96">
        <f t="shared" si="6"/>
        <v>0.10469455165287433</v>
      </c>
      <c r="G89" s="97">
        <f t="shared" si="7"/>
        <v>0.10469455165287433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233</v>
      </c>
      <c r="Y89" s="125">
        <v>262</v>
      </c>
      <c r="Z89" s="125">
        <v>297</v>
      </c>
    </row>
    <row r="90" spans="1:32" ht="15" customHeight="1" x14ac:dyDescent="0.25">
      <c r="A90" s="95" t="s">
        <v>7</v>
      </c>
      <c r="B90" s="95"/>
      <c r="C90" s="109" t="str">
        <f t="shared" si="3"/>
        <v>$224.4 mil</v>
      </c>
      <c r="D90" s="96">
        <f t="shared" si="4"/>
        <v>6.0475963806370769E-2</v>
      </c>
      <c r="E90" s="97">
        <f t="shared" si="5"/>
        <v>6.0475963806370769E-2</v>
      </c>
      <c r="F90" s="96">
        <f t="shared" si="6"/>
        <v>0.62313350381932042</v>
      </c>
      <c r="G90" s="97">
        <f t="shared" si="7"/>
        <v>0.62313350381932042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378</v>
      </c>
      <c r="Y90" s="125">
        <v>400</v>
      </c>
      <c r="Z90" s="125">
        <v>452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2180</v>
      </c>
      <c r="Y91" s="125">
        <v>2303</v>
      </c>
      <c r="Z91" s="125">
        <v>2617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97</v>
      </c>
      <c r="Y93" s="125">
        <v>105</v>
      </c>
      <c r="Z93" s="125">
        <v>121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263</v>
      </c>
      <c r="Y94" s="125">
        <v>300</v>
      </c>
      <c r="Z94" s="125">
        <v>329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42</v>
      </c>
      <c r="Y95" s="125">
        <v>47</v>
      </c>
      <c r="Z95" s="125">
        <v>64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309</v>
      </c>
      <c r="Y96" s="125">
        <v>329</v>
      </c>
      <c r="Z96" s="125">
        <v>366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236</v>
      </c>
      <c r="Y97" s="125">
        <v>253</v>
      </c>
      <c r="Z97" s="125">
        <v>249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199</v>
      </c>
      <c r="Y98" s="125">
        <v>227</v>
      </c>
      <c r="Z98" s="125">
        <v>245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22</v>
      </c>
      <c r="Y99" s="125">
        <v>25</v>
      </c>
      <c r="Z99" s="125">
        <v>19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169</v>
      </c>
      <c r="Y100" s="125">
        <v>181</v>
      </c>
      <c r="Z100" s="125">
        <v>210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1851</v>
      </c>
      <c r="Y101" s="125">
        <v>2025</v>
      </c>
      <c r="Z101" s="125">
        <v>2266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3599</v>
      </c>
      <c r="Y104" s="125">
        <v>3853</v>
      </c>
      <c r="Z104" s="125">
        <v>4291</v>
      </c>
      <c r="AB104" s="122" t="str">
        <f>TEXT(Z104,"###,###")</f>
        <v>4,291</v>
      </c>
      <c r="AD104" s="143">
        <f>Z104/($Z$4)*100</f>
        <v>62.844171060339782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809</v>
      </c>
      <c r="Y105" s="125">
        <v>931</v>
      </c>
      <c r="Z105" s="125">
        <v>914</v>
      </c>
      <c r="AB105" s="122" t="str">
        <f>TEXT(Z105,"###,###")</f>
        <v>914</v>
      </c>
      <c r="AD105" s="143">
        <f>Z105/($Z$4)*100</f>
        <v>13.38605741066198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4408</v>
      </c>
      <c r="Y106" s="132">
        <v>4784</v>
      </c>
      <c r="Z106" s="132">
        <v>5205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1118</v>
      </c>
      <c r="Y108" s="125">
        <v>1311</v>
      </c>
      <c r="Z108" s="125">
        <v>1590</v>
      </c>
      <c r="AB108" s="122" t="str">
        <f>TEXT(Z108,"###,###")</f>
        <v>1,590</v>
      </c>
      <c r="AD108" s="143">
        <f>Z108/($Z$4)*100</f>
        <v>23.286467486818982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942</v>
      </c>
      <c r="Y109" s="125">
        <v>915</v>
      </c>
      <c r="Z109" s="125">
        <v>991</v>
      </c>
      <c r="AB109" s="122" t="str">
        <f>TEXT(Z109,"###,###")</f>
        <v>991</v>
      </c>
      <c r="AD109" s="143">
        <f>Z109/($Z$4)*100</f>
        <v>14.513766842413592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883</v>
      </c>
      <c r="Y110" s="125">
        <v>898</v>
      </c>
      <c r="Z110" s="125">
        <v>947</v>
      </c>
      <c r="AB110" s="122" t="str">
        <f>TEXT(Z110,"###,###")</f>
        <v>947</v>
      </c>
      <c r="AD110" s="143">
        <f>Z110/($Z$4)*100</f>
        <v>13.869361452841241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1461</v>
      </c>
      <c r="Y111" s="125">
        <v>1660</v>
      </c>
      <c r="Z111" s="125">
        <v>1684</v>
      </c>
      <c r="AB111" s="122" t="str">
        <f>TEXT(Z111,"###,###")</f>
        <v>1,684</v>
      </c>
      <c r="AD111" s="143">
        <f>Z111/($Z$4)*100</f>
        <v>24.663151728178089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5759</v>
      </c>
      <c r="Y112" s="125">
        <v>6067</v>
      </c>
      <c r="Z112" s="125">
        <v>6827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43.92</v>
      </c>
      <c r="U118" s="144">
        <v>48.39</v>
      </c>
      <c r="V118" s="144">
        <v>44.28</v>
      </c>
      <c r="W118" s="144">
        <v>46.27</v>
      </c>
      <c r="X118" s="144">
        <v>45.28</v>
      </c>
      <c r="Y118" s="144">
        <v>46.57</v>
      </c>
      <c r="Z118" s="144">
        <v>47.27</v>
      </c>
      <c r="AB118" s="122" t="str">
        <f>TEXT(Z118,"##.0")</f>
        <v>47.3</v>
      </c>
    </row>
    <row r="120" spans="19:32" x14ac:dyDescent="0.25">
      <c r="S120" s="115" t="s">
        <v>106</v>
      </c>
      <c r="T120" s="125">
        <v>2442</v>
      </c>
      <c r="U120" s="125">
        <v>2492</v>
      </c>
      <c r="V120" s="125">
        <v>2652</v>
      </c>
      <c r="W120" s="125">
        <v>2673</v>
      </c>
      <c r="X120" s="125">
        <v>2612</v>
      </c>
      <c r="Y120" s="125">
        <v>2844</v>
      </c>
      <c r="Z120" s="125">
        <v>3073</v>
      </c>
      <c r="AB120" s="122" t="str">
        <f>TEXT(Z120,"###,###")</f>
        <v>3,073</v>
      </c>
    </row>
    <row r="121" spans="19:32" x14ac:dyDescent="0.25">
      <c r="S121" s="115" t="s">
        <v>107</v>
      </c>
      <c r="T121" s="125">
        <v>685</v>
      </c>
      <c r="U121" s="125">
        <v>688</v>
      </c>
      <c r="V121" s="125">
        <v>680</v>
      </c>
      <c r="W121" s="125">
        <v>732</v>
      </c>
      <c r="X121" s="125">
        <v>871</v>
      </c>
      <c r="Y121" s="125">
        <v>937</v>
      </c>
      <c r="Z121" s="125">
        <v>1186</v>
      </c>
      <c r="AB121" s="122" t="str">
        <f>TEXT(Z121,"###,###")</f>
        <v>1,186</v>
      </c>
    </row>
    <row r="122" spans="19:32" x14ac:dyDescent="0.25">
      <c r="S122" s="115" t="s">
        <v>108</v>
      </c>
      <c r="T122" s="125">
        <v>424</v>
      </c>
      <c r="U122" s="125">
        <v>436</v>
      </c>
      <c r="V122" s="125">
        <v>452</v>
      </c>
      <c r="W122" s="125">
        <v>506</v>
      </c>
      <c r="X122" s="125">
        <v>544</v>
      </c>
      <c r="Y122" s="125">
        <v>547</v>
      </c>
      <c r="Z122" s="125">
        <v>614</v>
      </c>
      <c r="AB122" s="122" t="str">
        <f>TEXT(Z122,"###,###")</f>
        <v>614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2866</v>
      </c>
      <c r="U124" s="125">
        <v>2928</v>
      </c>
      <c r="V124" s="125">
        <v>3104</v>
      </c>
      <c r="W124" s="125">
        <v>3179</v>
      </c>
      <c r="X124" s="125">
        <v>3156</v>
      </c>
      <c r="Y124" s="125">
        <v>3391</v>
      </c>
      <c r="Z124" s="125">
        <v>3687</v>
      </c>
      <c r="AB124" s="122" t="str">
        <f>TEXT(Z124,"###,###")</f>
        <v>3,687</v>
      </c>
      <c r="AD124" s="139">
        <f>Z124/$Z$7*100</f>
        <v>75.59975394709862</v>
      </c>
    </row>
    <row r="125" spans="19:32" x14ac:dyDescent="0.25">
      <c r="S125" s="115" t="s">
        <v>110</v>
      </c>
      <c r="T125" s="125">
        <v>1109</v>
      </c>
      <c r="U125" s="125">
        <v>1124</v>
      </c>
      <c r="V125" s="125">
        <v>1132</v>
      </c>
      <c r="W125" s="125">
        <v>1238</v>
      </c>
      <c r="X125" s="125">
        <v>1415</v>
      </c>
      <c r="Y125" s="125">
        <v>1484</v>
      </c>
      <c r="Z125" s="125">
        <v>1800</v>
      </c>
      <c r="AB125" s="122" t="str">
        <f>TEXT(Z125,"###,###")</f>
        <v>1,800</v>
      </c>
      <c r="AD125" s="139">
        <f>Z125/$Z$7*100</f>
        <v>36.907935206069304</v>
      </c>
    </row>
    <row r="127" spans="19:32" x14ac:dyDescent="0.25">
      <c r="S127" s="115" t="s">
        <v>111</v>
      </c>
      <c r="T127" s="125">
        <v>1934</v>
      </c>
      <c r="U127" s="125">
        <v>1975</v>
      </c>
      <c r="V127" s="125">
        <v>2031</v>
      </c>
      <c r="W127" s="125">
        <v>2102</v>
      </c>
      <c r="X127" s="125">
        <v>2183</v>
      </c>
      <c r="Y127" s="125">
        <v>2303</v>
      </c>
      <c r="Z127" s="125">
        <v>2616</v>
      </c>
      <c r="AB127" s="122" t="str">
        <f>TEXT(Z127,"###,###")</f>
        <v>2,616</v>
      </c>
      <c r="AD127" s="139">
        <f>Z127/$Z$7*100</f>
        <v>53.639532499487387</v>
      </c>
    </row>
    <row r="128" spans="19:32" x14ac:dyDescent="0.25">
      <c r="S128" s="115" t="s">
        <v>112</v>
      </c>
      <c r="T128" s="125">
        <v>1616</v>
      </c>
      <c r="U128" s="125">
        <v>1644</v>
      </c>
      <c r="V128" s="125">
        <v>1746</v>
      </c>
      <c r="W128" s="125">
        <v>1806</v>
      </c>
      <c r="X128" s="125">
        <v>1851</v>
      </c>
      <c r="Y128" s="125">
        <v>2025</v>
      </c>
      <c r="Z128" s="125">
        <v>2264</v>
      </c>
      <c r="AB128" s="122" t="str">
        <f>TEXT(Z128,"###,###")</f>
        <v>2,264</v>
      </c>
      <c r="AD128" s="139">
        <f>Z128/$Z$7*100</f>
        <v>46.421980725856059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5" id="{579494FE-2DE1-42A2-BFDC-C0659C2B31C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18" id="{93000497-D69A-42D8-A0E2-469FC24814A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21" id="{CFA8FEA2-24BF-4BCE-A0B0-29F99FDA530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24" id="{382B7F50-BDB3-4F90-8C8C-AE84A7E54FC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7584E0-5624-4BF7-AF5C-9609E4B8C900}">
  <sheetPr codeName="Sheet17">
    <tabColor theme="4" tint="-0.249977111117893"/>
  </sheetPr>
  <dimension ref="A1:N58"/>
  <sheetViews>
    <sheetView workbookViewId="0"/>
  </sheetViews>
  <sheetFormatPr defaultRowHeight="15" x14ac:dyDescent="0.25"/>
  <cols>
    <col min="1" max="1" width="43.140625" style="105" bestFit="1" customWidth="1"/>
    <col min="2" max="2" width="14.85546875" style="105" bestFit="1" customWidth="1"/>
    <col min="3" max="3" width="16.7109375" style="105" bestFit="1" customWidth="1"/>
    <col min="4" max="8" width="14.85546875" style="105" bestFit="1" customWidth="1"/>
    <col min="9" max="9" width="7.85546875" style="105" customWidth="1"/>
    <col min="10" max="10" width="11.5703125" style="105" bestFit="1" customWidth="1"/>
    <col min="11" max="11" width="5.28515625" style="105" customWidth="1"/>
    <col min="12" max="12" width="9.140625" style="105"/>
    <col min="13" max="13" width="4.28515625" style="105" customWidth="1"/>
    <col min="14" max="16384" width="9.140625" style="105"/>
  </cols>
  <sheetData>
    <row r="1" spans="1:14" ht="18" thickBot="1" x14ac:dyDescent="0.35">
      <c r="A1" s="99" t="str">
        <f>C3</f>
        <v>South Australia</v>
      </c>
      <c r="B1" s="99"/>
      <c r="C1" s="99"/>
      <c r="D1" s="99"/>
      <c r="E1" s="99"/>
      <c r="F1" s="99"/>
      <c r="G1" s="100">
        <f>G3</f>
        <v>4</v>
      </c>
      <c r="H1" s="100"/>
      <c r="J1" s="157" t="s">
        <v>24</v>
      </c>
      <c r="K1" s="157"/>
      <c r="L1" s="157"/>
      <c r="M1" s="157"/>
      <c r="N1" s="157"/>
    </row>
    <row r="2" spans="1:14" ht="18.75" thickTop="1" thickBot="1" x14ac:dyDescent="0.35">
      <c r="A2" s="99"/>
      <c r="B2" s="101" t="s">
        <v>102</v>
      </c>
      <c r="C2" s="101" t="s">
        <v>61</v>
      </c>
      <c r="D2" s="101" t="s">
        <v>62</v>
      </c>
      <c r="E2" s="101" t="s">
        <v>63</v>
      </c>
      <c r="F2" s="101" t="s">
        <v>60</v>
      </c>
      <c r="G2" s="101" t="s">
        <v>95</v>
      </c>
      <c r="H2" s="101" t="s">
        <v>195</v>
      </c>
      <c r="J2" s="157" t="str">
        <f>$H$2</f>
        <v>2017-18</v>
      </c>
      <c r="K2" s="157"/>
      <c r="L2" s="157"/>
      <c r="M2" s="157"/>
      <c r="N2" s="157"/>
    </row>
    <row r="3" spans="1:14" ht="16.5" thickTop="1" thickBot="1" x14ac:dyDescent="0.3">
      <c r="C3" s="105" t="s">
        <v>267</v>
      </c>
      <c r="G3" s="7">
        <v>4</v>
      </c>
      <c r="H3" s="7"/>
      <c r="J3" s="33" t="s">
        <v>25</v>
      </c>
      <c r="L3" s="34" t="s">
        <v>26</v>
      </c>
      <c r="N3" s="34" t="s">
        <v>192</v>
      </c>
    </row>
    <row r="4" spans="1:14" x14ac:dyDescent="0.25">
      <c r="A4" s="37" t="s">
        <v>28</v>
      </c>
      <c r="B4" s="65">
        <v>1237853</v>
      </c>
      <c r="C4" s="65">
        <v>1242142</v>
      </c>
      <c r="D4" s="65">
        <v>1242142</v>
      </c>
      <c r="E4" s="65">
        <v>1226845</v>
      </c>
      <c r="F4" s="65">
        <v>1212643</v>
      </c>
      <c r="G4" s="65">
        <v>1244881</v>
      </c>
      <c r="H4" s="65">
        <v>1279862</v>
      </c>
      <c r="J4" s="38" t="str">
        <f>TEXT(H4,"#,###,###")</f>
        <v>1,279,862</v>
      </c>
      <c r="L4" s="39">
        <f>H4/G4-1</f>
        <v>2.809987460648844E-2</v>
      </c>
      <c r="N4" s="39">
        <f t="shared" ref="N4:N9" si="0">H4/B4-1</f>
        <v>3.393698605569484E-2</v>
      </c>
    </row>
    <row r="5" spans="1:14" x14ac:dyDescent="0.25">
      <c r="A5" s="41" t="s">
        <v>4</v>
      </c>
      <c r="B5" s="65">
        <v>643707</v>
      </c>
      <c r="C5" s="65">
        <v>646734</v>
      </c>
      <c r="D5" s="65">
        <v>642942</v>
      </c>
      <c r="E5" s="65">
        <v>632555</v>
      </c>
      <c r="F5" s="65">
        <v>623576</v>
      </c>
      <c r="G5" s="65">
        <v>640423</v>
      </c>
      <c r="H5" s="65">
        <v>659244</v>
      </c>
      <c r="J5" s="38" t="str">
        <f>TEXT(H5,"#,###,###")</f>
        <v>659,244</v>
      </c>
      <c r="L5" s="39">
        <f t="shared" ref="L5:L9" si="1">H5/G5-1</f>
        <v>2.9388388611901739E-2</v>
      </c>
      <c r="N5" s="39">
        <f t="shared" si="0"/>
        <v>2.4136757872758929E-2</v>
      </c>
    </row>
    <row r="6" spans="1:14" x14ac:dyDescent="0.25">
      <c r="A6" s="41" t="s">
        <v>5</v>
      </c>
      <c r="B6" s="65">
        <v>594146</v>
      </c>
      <c r="C6" s="65">
        <v>595398</v>
      </c>
      <c r="D6" s="65">
        <v>599200</v>
      </c>
      <c r="E6" s="65">
        <v>594287</v>
      </c>
      <c r="F6" s="65">
        <v>589066</v>
      </c>
      <c r="G6" s="65">
        <v>604458</v>
      </c>
      <c r="H6" s="65">
        <v>620601</v>
      </c>
      <c r="J6" s="38" t="str">
        <f>TEXT(H6,"#,###,###")</f>
        <v>620,601</v>
      </c>
      <c r="L6" s="39">
        <f t="shared" si="1"/>
        <v>2.6706570183536282E-2</v>
      </c>
      <c r="N6" s="39">
        <f t="shared" si="0"/>
        <v>4.4526092913189652E-2</v>
      </c>
    </row>
    <row r="7" spans="1:14" x14ac:dyDescent="0.25">
      <c r="A7" s="37" t="s">
        <v>6</v>
      </c>
      <c r="B7" s="65">
        <v>895880</v>
      </c>
      <c r="C7" s="65">
        <v>896387</v>
      </c>
      <c r="D7" s="65">
        <v>900322</v>
      </c>
      <c r="E7" s="65">
        <v>893795</v>
      </c>
      <c r="F7" s="65">
        <v>890982</v>
      </c>
      <c r="G7" s="65">
        <v>899611</v>
      </c>
      <c r="H7" s="65">
        <v>913238</v>
      </c>
      <c r="J7" s="38" t="str">
        <f>TEXT(H7,"#,###,###")</f>
        <v>913,238</v>
      </c>
      <c r="L7" s="39">
        <f t="shared" si="1"/>
        <v>1.514765826562825E-2</v>
      </c>
      <c r="N7" s="39">
        <f t="shared" si="0"/>
        <v>1.9375362771799853E-2</v>
      </c>
    </row>
    <row r="8" spans="1:14" x14ac:dyDescent="0.25">
      <c r="A8" s="37" t="s">
        <v>29</v>
      </c>
      <c r="B8" s="65">
        <v>36919</v>
      </c>
      <c r="C8" s="65">
        <v>37858.519999999997</v>
      </c>
      <c r="D8" s="65">
        <v>38104.1</v>
      </c>
      <c r="E8" s="65">
        <v>39397.94</v>
      </c>
      <c r="F8" s="65">
        <v>41012</v>
      </c>
      <c r="G8" s="65">
        <v>41400.17</v>
      </c>
      <c r="H8" s="65">
        <v>42727.89</v>
      </c>
      <c r="J8" s="38" t="str">
        <f>TEXT(H8,"$###,###")</f>
        <v>$42,728</v>
      </c>
      <c r="L8" s="39">
        <f t="shared" si="1"/>
        <v>3.2070399710919073E-2</v>
      </c>
      <c r="N8" s="39">
        <f t="shared" si="0"/>
        <v>0.1573414772881172</v>
      </c>
    </row>
    <row r="9" spans="1:14" x14ac:dyDescent="0.25">
      <c r="A9" s="37" t="s">
        <v>7</v>
      </c>
      <c r="B9" s="65">
        <v>42555895233</v>
      </c>
      <c r="C9" s="65">
        <v>43730746089</v>
      </c>
      <c r="D9" s="65">
        <v>45334628352</v>
      </c>
      <c r="E9" s="65">
        <v>46126199311</v>
      </c>
      <c r="F9" s="65">
        <v>47002547397</v>
      </c>
      <c r="G9" s="65">
        <v>48403801297</v>
      </c>
      <c r="H9" s="65">
        <v>50441960143</v>
      </c>
      <c r="J9" s="38" t="str">
        <f>TEXT(H9/1000000000,"$#,###.0")&amp;" bil"</f>
        <v>$50.4 bil</v>
      </c>
      <c r="L9" s="39">
        <f t="shared" si="1"/>
        <v>4.2107412876399852E-2</v>
      </c>
      <c r="N9" s="39">
        <f t="shared" si="0"/>
        <v>0.18531075111503581</v>
      </c>
    </row>
    <row r="10" spans="1:14" x14ac:dyDescent="0.25">
      <c r="A10" s="37"/>
    </row>
    <row r="11" spans="1:14" x14ac:dyDescent="0.25">
      <c r="A11" s="37" t="s">
        <v>30</v>
      </c>
      <c r="B11" s="65">
        <v>1085608</v>
      </c>
      <c r="C11" s="65">
        <v>1094281</v>
      </c>
      <c r="D11" s="65">
        <v>1096551</v>
      </c>
      <c r="E11" s="65">
        <v>1085364</v>
      </c>
      <c r="F11" s="65">
        <v>1069974</v>
      </c>
      <c r="G11" s="65">
        <v>1100650</v>
      </c>
      <c r="H11" s="65">
        <v>1133702</v>
      </c>
    </row>
    <row r="12" spans="1:14" x14ac:dyDescent="0.25">
      <c r="A12" s="37" t="s">
        <v>31</v>
      </c>
      <c r="B12" s="65">
        <v>152245</v>
      </c>
      <c r="C12" s="65">
        <v>147861</v>
      </c>
      <c r="D12" s="65">
        <v>145591</v>
      </c>
      <c r="E12" s="65">
        <v>141481</v>
      </c>
      <c r="F12" s="65">
        <v>142669</v>
      </c>
      <c r="G12" s="65">
        <v>144231</v>
      </c>
      <c r="H12" s="65">
        <v>146160</v>
      </c>
    </row>
    <row r="13" spans="1:14" x14ac:dyDescent="0.25">
      <c r="A13" s="37"/>
      <c r="B13" s="37"/>
    </row>
    <row r="14" spans="1:14" ht="15.75" thickBot="1" x14ac:dyDescent="0.3">
      <c r="A14" s="70" t="s">
        <v>32</v>
      </c>
      <c r="B14" s="70"/>
      <c r="C14" s="71"/>
      <c r="D14" s="33"/>
      <c r="E14" s="33"/>
      <c r="F14" s="33"/>
      <c r="G14" s="33"/>
      <c r="H14" s="33"/>
      <c r="J14" s="70" t="s">
        <v>33</v>
      </c>
    </row>
    <row r="15" spans="1:14" x14ac:dyDescent="0.25">
      <c r="A15" s="79" t="s">
        <v>64</v>
      </c>
      <c r="B15" s="79"/>
      <c r="C15" s="80"/>
      <c r="D15" s="80"/>
      <c r="E15" s="80"/>
      <c r="F15" s="80"/>
      <c r="G15" s="65">
        <v>41635</v>
      </c>
      <c r="H15" s="65">
        <v>42361</v>
      </c>
      <c r="J15" s="102">
        <f t="shared" ref="J15:J34" si="2">IF(H15="np",0,H15/$H$34)</f>
        <v>3.3098099638867312E-2</v>
      </c>
    </row>
    <row r="16" spans="1:14" x14ac:dyDescent="0.25">
      <c r="A16" s="79" t="s">
        <v>65</v>
      </c>
      <c r="B16" s="79"/>
      <c r="C16" s="80"/>
      <c r="D16" s="80"/>
      <c r="E16" s="80"/>
      <c r="F16" s="80"/>
      <c r="G16" s="65">
        <v>9734</v>
      </c>
      <c r="H16" s="65">
        <v>10327</v>
      </c>
      <c r="J16" s="102">
        <f t="shared" si="2"/>
        <v>8.0688386716692897E-3</v>
      </c>
    </row>
    <row r="17" spans="1:10" x14ac:dyDescent="0.25">
      <c r="A17" s="79" t="s">
        <v>66</v>
      </c>
      <c r="B17" s="79"/>
      <c r="C17" s="80"/>
      <c r="D17" s="80"/>
      <c r="E17" s="80"/>
      <c r="F17" s="80"/>
      <c r="G17" s="65">
        <v>83214</v>
      </c>
      <c r="H17" s="65">
        <v>87841</v>
      </c>
      <c r="J17" s="102">
        <f t="shared" si="2"/>
        <v>6.863318076480121E-2</v>
      </c>
    </row>
    <row r="18" spans="1:10" x14ac:dyDescent="0.25">
      <c r="A18" s="79" t="s">
        <v>67</v>
      </c>
      <c r="B18" s="79"/>
      <c r="C18" s="80"/>
      <c r="D18" s="80"/>
      <c r="E18" s="80"/>
      <c r="F18" s="80"/>
      <c r="G18" s="65">
        <v>9279</v>
      </c>
      <c r="H18" s="65">
        <v>9678</v>
      </c>
      <c r="J18" s="102">
        <f t="shared" si="2"/>
        <v>7.5617527514685173E-3</v>
      </c>
    </row>
    <row r="19" spans="1:10" x14ac:dyDescent="0.25">
      <c r="A19" s="79" t="s">
        <v>68</v>
      </c>
      <c r="B19" s="79"/>
      <c r="C19" s="80"/>
      <c r="D19" s="80"/>
      <c r="E19" s="80"/>
      <c r="F19" s="80"/>
      <c r="G19" s="65">
        <v>70244</v>
      </c>
      <c r="H19" s="65">
        <v>81535</v>
      </c>
      <c r="J19" s="102">
        <f t="shared" si="2"/>
        <v>6.3706087062511421E-2</v>
      </c>
    </row>
    <row r="20" spans="1:10" x14ac:dyDescent="0.25">
      <c r="A20" s="79" t="s">
        <v>69</v>
      </c>
      <c r="B20" s="79"/>
      <c r="C20" s="80"/>
      <c r="D20" s="80"/>
      <c r="E20" s="80"/>
      <c r="F20" s="80"/>
      <c r="G20" s="65">
        <v>42043</v>
      </c>
      <c r="H20" s="65">
        <v>41845</v>
      </c>
      <c r="J20" s="102">
        <f t="shared" si="2"/>
        <v>3.269493117226701E-2</v>
      </c>
    </row>
    <row r="21" spans="1:10" x14ac:dyDescent="0.25">
      <c r="A21" s="79" t="s">
        <v>70</v>
      </c>
      <c r="B21" s="79"/>
      <c r="C21" s="80"/>
      <c r="D21" s="80"/>
      <c r="E21" s="80"/>
      <c r="F21" s="80"/>
      <c r="G21" s="65">
        <v>116391</v>
      </c>
      <c r="H21" s="65">
        <v>114248</v>
      </c>
      <c r="J21" s="102">
        <f t="shared" si="2"/>
        <v>8.9265873977038154E-2</v>
      </c>
    </row>
    <row r="22" spans="1:10" x14ac:dyDescent="0.25">
      <c r="A22" s="79" t="s">
        <v>71</v>
      </c>
      <c r="B22" s="79"/>
      <c r="C22" s="80"/>
      <c r="D22" s="80"/>
      <c r="E22" s="80"/>
      <c r="F22" s="80"/>
      <c r="G22" s="65">
        <v>86736</v>
      </c>
      <c r="H22" s="65">
        <v>89044</v>
      </c>
      <c r="J22" s="102">
        <f t="shared" si="2"/>
        <v>6.9573125852630993E-2</v>
      </c>
    </row>
    <row r="23" spans="1:10" x14ac:dyDescent="0.25">
      <c r="A23" s="79" t="s">
        <v>72</v>
      </c>
      <c r="B23" s="79"/>
      <c r="C23" s="80"/>
      <c r="D23" s="80"/>
      <c r="E23" s="80"/>
      <c r="F23" s="80"/>
      <c r="G23" s="65">
        <v>42315</v>
      </c>
      <c r="H23" s="65">
        <v>48160</v>
      </c>
      <c r="J23" s="102">
        <f t="shared" si="2"/>
        <v>3.7629056882695168E-2</v>
      </c>
    </row>
    <row r="24" spans="1:10" x14ac:dyDescent="0.25">
      <c r="A24" s="79" t="s">
        <v>73</v>
      </c>
      <c r="B24" s="79"/>
      <c r="C24" s="80"/>
      <c r="D24" s="80"/>
      <c r="E24" s="80"/>
      <c r="F24" s="80"/>
      <c r="G24" s="65">
        <v>12735</v>
      </c>
      <c r="H24" s="65">
        <v>13062</v>
      </c>
      <c r="J24" s="102">
        <f t="shared" si="2"/>
        <v>1.0205787811498427E-2</v>
      </c>
    </row>
    <row r="25" spans="1:10" x14ac:dyDescent="0.25">
      <c r="A25" s="79" t="s">
        <v>74</v>
      </c>
      <c r="B25" s="79"/>
      <c r="C25" s="80"/>
      <c r="D25" s="80"/>
      <c r="E25" s="80"/>
      <c r="F25" s="80"/>
      <c r="G25" s="65">
        <v>39343</v>
      </c>
      <c r="H25" s="65">
        <v>39674</v>
      </c>
      <c r="J25" s="102">
        <f t="shared" si="2"/>
        <v>3.0998654542442858E-2</v>
      </c>
    </row>
    <row r="26" spans="1:10" x14ac:dyDescent="0.25">
      <c r="A26" s="79" t="s">
        <v>75</v>
      </c>
      <c r="B26" s="79"/>
      <c r="C26" s="80"/>
      <c r="D26" s="80"/>
      <c r="E26" s="80"/>
      <c r="F26" s="80"/>
      <c r="G26" s="65">
        <v>18239</v>
      </c>
      <c r="H26" s="65">
        <v>20239</v>
      </c>
      <c r="J26" s="102">
        <f t="shared" si="2"/>
        <v>1.5813423634735618E-2</v>
      </c>
    </row>
    <row r="27" spans="1:10" x14ac:dyDescent="0.25">
      <c r="A27" s="79" t="s">
        <v>76</v>
      </c>
      <c r="B27" s="79"/>
      <c r="C27" s="80"/>
      <c r="D27" s="80"/>
      <c r="E27" s="80"/>
      <c r="F27" s="80"/>
      <c r="G27" s="65">
        <v>66712</v>
      </c>
      <c r="H27" s="65">
        <v>74516</v>
      </c>
      <c r="J27" s="102">
        <f t="shared" si="2"/>
        <v>5.8221902048814639E-2</v>
      </c>
    </row>
    <row r="28" spans="1:10" x14ac:dyDescent="0.25">
      <c r="A28" s="79" t="s">
        <v>77</v>
      </c>
      <c r="B28" s="79"/>
      <c r="C28" s="80"/>
      <c r="D28" s="80"/>
      <c r="E28" s="80"/>
      <c r="F28" s="80"/>
      <c r="G28" s="65">
        <v>100657</v>
      </c>
      <c r="H28" s="65">
        <v>112438</v>
      </c>
      <c r="J28" s="102">
        <f t="shared" si="2"/>
        <v>8.7851659006986688E-2</v>
      </c>
    </row>
    <row r="29" spans="1:10" x14ac:dyDescent="0.25">
      <c r="A29" s="79" t="s">
        <v>78</v>
      </c>
      <c r="B29" s="79"/>
      <c r="C29" s="80"/>
      <c r="D29" s="80"/>
      <c r="E29" s="80"/>
      <c r="F29" s="80"/>
      <c r="G29" s="65">
        <v>77969</v>
      </c>
      <c r="H29" s="65">
        <v>78082</v>
      </c>
      <c r="J29" s="102">
        <f t="shared" si="2"/>
        <v>6.1008139940087289E-2</v>
      </c>
    </row>
    <row r="30" spans="1:10" x14ac:dyDescent="0.25">
      <c r="A30" s="79" t="s">
        <v>79</v>
      </c>
      <c r="B30" s="79"/>
      <c r="C30" s="80"/>
      <c r="D30" s="80"/>
      <c r="E30" s="80"/>
      <c r="F30" s="80"/>
      <c r="G30" s="65">
        <v>102875</v>
      </c>
      <c r="H30" s="65">
        <v>108619</v>
      </c>
      <c r="J30" s="102">
        <f t="shared" si="2"/>
        <v>8.4867743553601868E-2</v>
      </c>
    </row>
    <row r="31" spans="1:10" x14ac:dyDescent="0.25">
      <c r="A31" s="79" t="s">
        <v>80</v>
      </c>
      <c r="B31" s="79"/>
      <c r="C31" s="80"/>
      <c r="D31" s="80"/>
      <c r="E31" s="80"/>
      <c r="F31" s="80"/>
      <c r="G31" s="65">
        <v>151578</v>
      </c>
      <c r="H31" s="65">
        <v>162590</v>
      </c>
      <c r="J31" s="102">
        <f t="shared" si="2"/>
        <v>0.12703713369097605</v>
      </c>
    </row>
    <row r="32" spans="1:10" x14ac:dyDescent="0.25">
      <c r="A32" s="79" t="s">
        <v>81</v>
      </c>
      <c r="B32" s="79"/>
      <c r="C32" s="80"/>
      <c r="D32" s="80"/>
      <c r="E32" s="80"/>
      <c r="F32" s="80"/>
      <c r="G32" s="65">
        <v>19677</v>
      </c>
      <c r="H32" s="65">
        <v>22516</v>
      </c>
      <c r="J32" s="102">
        <f t="shared" si="2"/>
        <v>1.7592521693745106E-2</v>
      </c>
    </row>
    <row r="33" spans="1:14" x14ac:dyDescent="0.25">
      <c r="A33" s="79" t="s">
        <v>82</v>
      </c>
      <c r="B33" s="79"/>
      <c r="C33" s="80"/>
      <c r="D33" s="80"/>
      <c r="E33" s="80"/>
      <c r="F33" s="80"/>
      <c r="G33" s="65">
        <v>40119</v>
      </c>
      <c r="H33" s="65">
        <v>43929</v>
      </c>
      <c r="J33" s="102">
        <f t="shared" si="2"/>
        <v>3.4323231723420181E-2</v>
      </c>
    </row>
    <row r="34" spans="1:14" ht="15.75" thickBot="1" x14ac:dyDescent="0.3">
      <c r="A34" s="83" t="s">
        <v>83</v>
      </c>
      <c r="B34" s="83"/>
      <c r="C34" s="84"/>
      <c r="D34" s="84"/>
      <c r="E34" s="84"/>
      <c r="F34" s="84"/>
      <c r="G34" s="85">
        <v>1244881</v>
      </c>
      <c r="H34" s="85">
        <v>1279862</v>
      </c>
      <c r="J34" s="86">
        <f t="shared" si="2"/>
        <v>1</v>
      </c>
    </row>
    <row r="35" spans="1:14" ht="15.75" thickTop="1" x14ac:dyDescent="0.25">
      <c r="G35" s="87"/>
      <c r="H35" s="87"/>
      <c r="J35" s="91"/>
      <c r="K35" s="91"/>
      <c r="L35" s="91"/>
      <c r="M35" s="91"/>
      <c r="N35" s="91"/>
    </row>
    <row r="36" spans="1:14" ht="15.75" thickBot="1" x14ac:dyDescent="0.3">
      <c r="J36" s="33" t="s">
        <v>25</v>
      </c>
      <c r="L36" s="34" t="s">
        <v>26</v>
      </c>
      <c r="N36" s="34" t="s">
        <v>192</v>
      </c>
    </row>
    <row r="37" spans="1:14" x14ac:dyDescent="0.25">
      <c r="A37" s="37" t="s">
        <v>10</v>
      </c>
      <c r="B37" s="65"/>
      <c r="C37" s="65"/>
      <c r="D37" s="65"/>
      <c r="E37" s="65"/>
      <c r="F37" s="65"/>
      <c r="G37" s="65"/>
      <c r="H37" s="65"/>
      <c r="J37" s="38"/>
      <c r="L37" s="39"/>
      <c r="N37" s="39"/>
    </row>
    <row r="38" spans="1:14" x14ac:dyDescent="0.25">
      <c r="A38" s="37" t="s">
        <v>11</v>
      </c>
      <c r="B38" s="65"/>
      <c r="C38" s="65"/>
      <c r="D38" s="65"/>
      <c r="E38" s="65"/>
      <c r="F38" s="65"/>
      <c r="G38" s="65"/>
      <c r="H38" s="65"/>
      <c r="J38" s="38"/>
      <c r="L38" s="39"/>
      <c r="N38" s="39"/>
    </row>
    <row r="39" spans="1:14" x14ac:dyDescent="0.25">
      <c r="A39" s="37" t="s">
        <v>12</v>
      </c>
      <c r="B39" s="37"/>
      <c r="G39" s="65"/>
      <c r="H39" s="65"/>
      <c r="J39" s="38" t="str">
        <f>TEXT(H39,"#,###,###")</f>
        <v/>
      </c>
      <c r="L39" s="81"/>
      <c r="N39" s="38"/>
    </row>
    <row r="40" spans="1:14" x14ac:dyDescent="0.25">
      <c r="A40" s="37" t="s">
        <v>34</v>
      </c>
      <c r="B40" s="65"/>
      <c r="C40" s="65"/>
      <c r="D40" s="65"/>
      <c r="E40" s="65"/>
      <c r="F40" s="65"/>
      <c r="G40" s="65"/>
      <c r="H40" s="65"/>
      <c r="J40" s="38"/>
    </row>
    <row r="42" spans="1:14" x14ac:dyDescent="0.25">
      <c r="A42" s="79"/>
      <c r="B42" s="79"/>
      <c r="G42" s="87"/>
      <c r="H42" s="87"/>
      <c r="J42" s="91"/>
      <c r="K42" s="91"/>
      <c r="L42" s="91"/>
      <c r="M42" s="91"/>
      <c r="N42" s="91"/>
    </row>
    <row r="43" spans="1:14" ht="15.75" thickBot="1" x14ac:dyDescent="0.3">
      <c r="A43" s="90" t="s">
        <v>14</v>
      </c>
      <c r="B43" s="90"/>
      <c r="J43" s="88" t="s">
        <v>25</v>
      </c>
      <c r="K43" s="33"/>
      <c r="L43" s="33" t="s">
        <v>27</v>
      </c>
      <c r="M43" s="33"/>
      <c r="N43" s="33" t="s">
        <v>25</v>
      </c>
    </row>
    <row r="44" spans="1:14" x14ac:dyDescent="0.25">
      <c r="A44" s="79" t="s">
        <v>15</v>
      </c>
      <c r="B44" s="79"/>
      <c r="C44" s="65"/>
      <c r="D44" s="65"/>
      <c r="E44" s="65"/>
      <c r="F44" s="65"/>
      <c r="G44" s="65"/>
      <c r="H44" s="65"/>
      <c r="J44" s="38" t="str">
        <f>TEXT(H44,"#,###,###")</f>
        <v/>
      </c>
      <c r="L44" s="81"/>
      <c r="N44" s="38"/>
    </row>
    <row r="45" spans="1:14" x14ac:dyDescent="0.25">
      <c r="A45" s="103" t="s">
        <v>16</v>
      </c>
      <c r="B45" s="103"/>
      <c r="C45" s="65"/>
      <c r="D45" s="65"/>
      <c r="E45" s="65"/>
      <c r="F45" s="65"/>
      <c r="G45" s="65"/>
      <c r="H45" s="65"/>
      <c r="J45" s="38" t="str">
        <f>TEXT(H45,"#,###,###")</f>
        <v/>
      </c>
      <c r="L45" s="81"/>
      <c r="N45" s="38"/>
    </row>
    <row r="46" spans="1:14" x14ac:dyDescent="0.25">
      <c r="A46" s="103" t="s">
        <v>17</v>
      </c>
      <c r="B46" s="103"/>
      <c r="C46" s="65"/>
      <c r="D46" s="65"/>
      <c r="E46" s="65"/>
      <c r="F46" s="65"/>
      <c r="G46" s="65"/>
      <c r="H46" s="65"/>
      <c r="J46" s="38" t="str">
        <f>TEXT(H46,"#,###,###")</f>
        <v/>
      </c>
      <c r="L46" s="81"/>
      <c r="N46" s="38"/>
    </row>
    <row r="47" spans="1:14" x14ac:dyDescent="0.25">
      <c r="A47" s="79" t="s">
        <v>18</v>
      </c>
      <c r="B47" s="79"/>
      <c r="C47" s="65"/>
      <c r="D47" s="65"/>
      <c r="E47" s="65"/>
      <c r="F47" s="65"/>
      <c r="G47" s="65"/>
      <c r="H47" s="65"/>
      <c r="J47" s="38" t="str">
        <f>TEXT(H47,"#,###,###")</f>
        <v/>
      </c>
      <c r="L47" s="81"/>
      <c r="N47" s="38"/>
    </row>
    <row r="48" spans="1:14" ht="15.75" thickBot="1" x14ac:dyDescent="0.3">
      <c r="A48" s="90" t="s">
        <v>19</v>
      </c>
      <c r="B48" s="90"/>
      <c r="C48" s="65"/>
      <c r="D48" s="65"/>
      <c r="E48" s="65"/>
      <c r="F48" s="65"/>
      <c r="G48" s="65"/>
      <c r="H48" s="65"/>
    </row>
    <row r="49" spans="1:14" x14ac:dyDescent="0.25">
      <c r="A49" s="79" t="s">
        <v>20</v>
      </c>
      <c r="B49" s="79"/>
      <c r="C49" s="65"/>
      <c r="D49" s="65"/>
      <c r="E49" s="65"/>
      <c r="F49" s="65"/>
      <c r="G49" s="65"/>
      <c r="H49" s="65"/>
      <c r="J49" s="38" t="str">
        <f>TEXT(H49,"#,###,###")</f>
        <v/>
      </c>
      <c r="L49" s="81"/>
      <c r="N49" s="38"/>
    </row>
    <row r="50" spans="1:14" x14ac:dyDescent="0.25">
      <c r="A50" s="79" t="s">
        <v>21</v>
      </c>
      <c r="B50" s="79"/>
      <c r="C50" s="65"/>
      <c r="D50" s="65"/>
      <c r="E50" s="65"/>
      <c r="F50" s="65"/>
      <c r="G50" s="65"/>
      <c r="H50" s="65"/>
      <c r="J50" s="38" t="str">
        <f>TEXT(H50,"#,###,###")</f>
        <v/>
      </c>
      <c r="L50" s="81"/>
      <c r="N50" s="38"/>
    </row>
    <row r="51" spans="1:14" x14ac:dyDescent="0.25">
      <c r="A51" s="79" t="s">
        <v>22</v>
      </c>
      <c r="B51" s="79"/>
      <c r="C51" s="65"/>
      <c r="D51" s="65"/>
      <c r="E51" s="65"/>
      <c r="F51" s="65"/>
      <c r="G51" s="65"/>
      <c r="H51" s="65"/>
      <c r="J51" s="38" t="str">
        <f>TEXT(H51,"#,###,###")</f>
        <v/>
      </c>
      <c r="L51" s="81"/>
      <c r="N51" s="38"/>
    </row>
    <row r="52" spans="1:14" x14ac:dyDescent="0.25">
      <c r="A52" s="79" t="s">
        <v>23</v>
      </c>
      <c r="B52" s="79"/>
      <c r="C52" s="65"/>
      <c r="D52" s="65"/>
      <c r="E52" s="65"/>
      <c r="F52" s="65"/>
      <c r="G52" s="65"/>
      <c r="H52" s="65"/>
      <c r="J52" s="38" t="str">
        <f>TEXT(H52,"#,###,###")</f>
        <v/>
      </c>
      <c r="L52" s="81"/>
      <c r="N52" s="38"/>
    </row>
    <row r="54" spans="1:14" ht="15.75" thickBot="1" x14ac:dyDescent="0.3">
      <c r="J54" s="33" t="s">
        <v>25</v>
      </c>
      <c r="L54" s="34" t="s">
        <v>26</v>
      </c>
      <c r="N54" s="34" t="s">
        <v>192</v>
      </c>
    </row>
    <row r="55" spans="1:14" x14ac:dyDescent="0.25">
      <c r="A55" s="79" t="s">
        <v>93</v>
      </c>
      <c r="B55" s="65"/>
      <c r="C55" s="65"/>
      <c r="D55" s="65"/>
      <c r="E55" s="65"/>
      <c r="F55" s="65"/>
      <c r="G55" s="65"/>
      <c r="H55" s="65"/>
      <c r="J55" s="38"/>
      <c r="L55" s="39"/>
      <c r="N55" s="39"/>
    </row>
    <row r="56" spans="1:14" x14ac:dyDescent="0.25">
      <c r="A56" s="79" t="s">
        <v>94</v>
      </c>
      <c r="B56" s="65"/>
      <c r="C56" s="65"/>
      <c r="D56" s="65"/>
      <c r="E56" s="65"/>
      <c r="F56" s="65"/>
      <c r="G56" s="65"/>
      <c r="H56" s="65"/>
      <c r="J56" s="38"/>
      <c r="L56" s="39"/>
      <c r="N56" s="39"/>
    </row>
    <row r="57" spans="1:14" ht="15.75" thickBot="1" x14ac:dyDescent="0.3">
      <c r="A57" s="83" t="s">
        <v>54</v>
      </c>
      <c r="B57" s="85"/>
      <c r="C57" s="85"/>
      <c r="D57" s="85"/>
      <c r="E57" s="85"/>
      <c r="F57" s="85"/>
      <c r="G57" s="85"/>
      <c r="H57" s="85"/>
    </row>
    <row r="58" spans="1:14" ht="15.75" thickTop="1" x14ac:dyDescent="0.25"/>
  </sheetData>
  <mergeCells count="2">
    <mergeCell ref="J1:N1"/>
    <mergeCell ref="J2:N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04E02-417F-4655-8AAC-E64CA4B2DCC8}">
  <sheetPr codeName="Sheet71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Barunga West</v>
      </c>
      <c r="T1" s="113"/>
      <c r="U1" s="113"/>
      <c r="V1" s="113"/>
      <c r="W1" s="113"/>
      <c r="X1" s="113"/>
      <c r="Y1" s="114" t="str">
        <f>Y3</f>
        <v>10.7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123</v>
      </c>
      <c r="Y3" s="118" t="s">
        <v>210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10.7 Barunga West,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1128</v>
      </c>
      <c r="U4" s="121">
        <v>1199</v>
      </c>
      <c r="V4" s="121">
        <v>1251</v>
      </c>
      <c r="W4" s="121">
        <v>1275</v>
      </c>
      <c r="X4" s="121">
        <v>1153</v>
      </c>
      <c r="Y4" s="121">
        <v>1290</v>
      </c>
      <c r="Z4" s="121">
        <v>1527</v>
      </c>
      <c r="AB4" s="122" t="str">
        <f>TEXT(Z4,"###,###")</f>
        <v>1,527</v>
      </c>
      <c r="AD4" s="123">
        <f>Z4/Y4-1</f>
        <v>0.1837209302325582</v>
      </c>
      <c r="AF4" s="123">
        <f t="shared" ref="AF4:AF9" si="0">Z4/T4-1</f>
        <v>0.35372340425531923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606</v>
      </c>
      <c r="U5" s="121">
        <v>649</v>
      </c>
      <c r="V5" s="121">
        <v>643</v>
      </c>
      <c r="W5" s="121">
        <v>672</v>
      </c>
      <c r="X5" s="121">
        <v>589</v>
      </c>
      <c r="Y5" s="121">
        <v>662</v>
      </c>
      <c r="Z5" s="121">
        <v>791</v>
      </c>
      <c r="AB5" s="122" t="str">
        <f>TEXT(Z5,"###,###")</f>
        <v>791</v>
      </c>
      <c r="AD5" s="123">
        <f t="shared" ref="AD5:AD9" si="1">Z5/Y5-1</f>
        <v>0.19486404833836857</v>
      </c>
      <c r="AF5" s="123">
        <f t="shared" si="0"/>
        <v>0.30528052805280526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521</v>
      </c>
      <c r="U6" s="121">
        <v>553</v>
      </c>
      <c r="V6" s="121">
        <v>607</v>
      </c>
      <c r="W6" s="121">
        <v>600</v>
      </c>
      <c r="X6" s="121">
        <v>562</v>
      </c>
      <c r="Y6" s="121">
        <v>628</v>
      </c>
      <c r="Z6" s="121">
        <v>737</v>
      </c>
      <c r="AB6" s="122" t="str">
        <f>TEXT(Z6,"###,###")</f>
        <v>737</v>
      </c>
      <c r="AD6" s="123">
        <f t="shared" si="1"/>
        <v>0.17356687898089174</v>
      </c>
      <c r="AF6" s="123">
        <f t="shared" si="0"/>
        <v>0.41458733205374276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825</v>
      </c>
      <c r="U7" s="121">
        <v>869</v>
      </c>
      <c r="V7" s="121">
        <v>902</v>
      </c>
      <c r="W7" s="121">
        <v>921</v>
      </c>
      <c r="X7" s="121">
        <v>870</v>
      </c>
      <c r="Y7" s="121">
        <v>936</v>
      </c>
      <c r="Z7" s="121">
        <v>1088</v>
      </c>
      <c r="AB7" s="122" t="str">
        <f>TEXT(Z7,"###,###")</f>
        <v>1,088</v>
      </c>
      <c r="AD7" s="123">
        <f t="shared" si="1"/>
        <v>0.16239316239316248</v>
      </c>
      <c r="AF7" s="123">
        <f t="shared" si="0"/>
        <v>0.31878787878787884</v>
      </c>
    </row>
    <row r="8" spans="1:32" ht="17.25" customHeight="1" x14ac:dyDescent="0.25">
      <c r="A8" s="44" t="s">
        <v>13</v>
      </c>
      <c r="B8" s="45"/>
      <c r="C8" s="46"/>
      <c r="D8" s="47" t="str">
        <f>AB4</f>
        <v>1,527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1,088</v>
      </c>
      <c r="P8" s="48"/>
      <c r="S8" s="120" t="s">
        <v>88</v>
      </c>
      <c r="T8" s="121">
        <v>30352.98</v>
      </c>
      <c r="U8" s="121">
        <v>26056</v>
      </c>
      <c r="V8" s="121">
        <v>29265</v>
      </c>
      <c r="W8" s="121">
        <v>30296</v>
      </c>
      <c r="X8" s="121">
        <v>32322.21</v>
      </c>
      <c r="Y8" s="121">
        <v>33261.5</v>
      </c>
      <c r="Z8" s="121">
        <v>35774.35</v>
      </c>
      <c r="AB8" s="122" t="str">
        <f>TEXT(Z8,"$###,###")</f>
        <v>$35,774</v>
      </c>
      <c r="AD8" s="123">
        <f t="shared" si="1"/>
        <v>7.5548306600724535E-2</v>
      </c>
      <c r="AF8" s="123">
        <f t="shared" si="0"/>
        <v>0.17861079867611029</v>
      </c>
    </row>
    <row r="9" spans="1:32" x14ac:dyDescent="0.25">
      <c r="A9" s="52" t="s">
        <v>15</v>
      </c>
      <c r="B9" s="53"/>
      <c r="C9" s="54"/>
      <c r="D9" s="55">
        <f>AD104</f>
        <v>62.213490504256711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52.022058823529413</v>
      </c>
      <c r="P9" s="56" t="s">
        <v>89</v>
      </c>
      <c r="S9" s="120" t="s">
        <v>7</v>
      </c>
      <c r="T9" s="121">
        <v>36895260</v>
      </c>
      <c r="U9" s="121">
        <v>37657079</v>
      </c>
      <c r="V9" s="121">
        <v>47622569</v>
      </c>
      <c r="W9" s="121">
        <v>52326703</v>
      </c>
      <c r="X9" s="121">
        <v>41032750</v>
      </c>
      <c r="Y9" s="121">
        <v>56927987</v>
      </c>
      <c r="Z9" s="121">
        <v>55319630</v>
      </c>
      <c r="AB9" s="122" t="str">
        <f>TEXT(Z9/1000000,"$#,###.0")&amp;" mil"</f>
        <v>$55.3 mil</v>
      </c>
      <c r="AD9" s="123">
        <f t="shared" si="1"/>
        <v>-2.8252483264514572E-2</v>
      </c>
      <c r="AF9" s="123">
        <f t="shared" si="0"/>
        <v>0.49936956671398991</v>
      </c>
    </row>
    <row r="10" spans="1:32" x14ac:dyDescent="0.25">
      <c r="A10" s="52" t="s">
        <v>18</v>
      </c>
      <c r="B10" s="53"/>
      <c r="C10" s="54"/>
      <c r="D10" s="55">
        <f>AD105</f>
        <v>13.7524557956778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48.069852941176471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78.67647058823529</v>
      </c>
      <c r="P11" s="56" t="s">
        <v>89</v>
      </c>
      <c r="S11" s="120" t="s">
        <v>30</v>
      </c>
      <c r="T11" s="125">
        <v>851</v>
      </c>
      <c r="U11" s="125">
        <v>915</v>
      </c>
      <c r="V11" s="125">
        <v>941</v>
      </c>
      <c r="W11" s="125">
        <v>951</v>
      </c>
      <c r="X11" s="125">
        <v>868</v>
      </c>
      <c r="Y11" s="125">
        <v>954</v>
      </c>
      <c r="Z11" s="125">
        <v>1132</v>
      </c>
    </row>
    <row r="12" spans="1:32" ht="28.5" customHeight="1" x14ac:dyDescent="0.25">
      <c r="A12" s="52" t="s">
        <v>20</v>
      </c>
      <c r="B12" s="54"/>
      <c r="C12" s="54"/>
      <c r="D12" s="55">
        <f>AD108</f>
        <v>19.515389652914212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36.48897058823529</v>
      </c>
      <c r="P12" s="56" t="s">
        <v>89</v>
      </c>
      <c r="S12" s="120" t="s">
        <v>31</v>
      </c>
      <c r="T12" s="125">
        <v>278</v>
      </c>
      <c r="U12" s="125">
        <v>282</v>
      </c>
      <c r="V12" s="125">
        <v>311</v>
      </c>
      <c r="W12" s="125">
        <v>326</v>
      </c>
      <c r="X12" s="125">
        <v>280</v>
      </c>
      <c r="Y12" s="125">
        <v>336</v>
      </c>
      <c r="Z12" s="125">
        <v>391</v>
      </c>
    </row>
    <row r="13" spans="1:32" ht="15" customHeight="1" x14ac:dyDescent="0.25">
      <c r="A13" s="52" t="s">
        <v>21</v>
      </c>
      <c r="B13" s="54"/>
      <c r="C13" s="54"/>
      <c r="D13" s="55">
        <f>AD109</f>
        <v>16.437459070072038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46.6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15.193189259986903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24.492468893254749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117</v>
      </c>
      <c r="Z15" s="125">
        <v>141</v>
      </c>
      <c r="AB15" s="129">
        <f t="shared" ref="AB15:AB34" si="2">IF(Z15="np",0,Z15/$Z$34)</f>
        <v>9.2580433355219954E-2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17</v>
      </c>
      <c r="Z16" s="125">
        <v>17</v>
      </c>
      <c r="AB16" s="129">
        <f t="shared" si="2"/>
        <v>1.1162179908076166E-2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45</v>
      </c>
      <c r="Z17" s="125">
        <v>70</v>
      </c>
      <c r="AB17" s="129">
        <f t="shared" si="2"/>
        <v>4.5961917268548917E-2</v>
      </c>
    </row>
    <row r="18" spans="1:28" x14ac:dyDescent="0.25">
      <c r="A18" s="82" t="str">
        <f>$S$1&amp;" ("&amp;$T$2&amp;" to "&amp;$Z$2&amp;")"</f>
        <v>Barunga West (2011-12 to 2017-18)</v>
      </c>
      <c r="B18" s="82"/>
      <c r="C18" s="82"/>
      <c r="D18" s="82"/>
      <c r="E18" s="82"/>
      <c r="F18" s="82"/>
      <c r="G18" s="82" t="str">
        <f>$S$1&amp;" ("&amp;$T$2&amp;" to "&amp;$Z$2&amp;")"</f>
        <v>Barunga West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12</v>
      </c>
      <c r="Z18" s="125">
        <v>10</v>
      </c>
      <c r="AB18" s="129">
        <f t="shared" si="2"/>
        <v>6.5659881812212741E-3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48</v>
      </c>
      <c r="Z19" s="125">
        <v>76</v>
      </c>
      <c r="AB19" s="129">
        <f t="shared" si="2"/>
        <v>4.9901510177281679E-2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29</v>
      </c>
      <c r="Z20" s="125">
        <v>33</v>
      </c>
      <c r="AB20" s="129">
        <f t="shared" si="2"/>
        <v>2.1667760998030205E-2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85</v>
      </c>
      <c r="Z21" s="125">
        <v>94</v>
      </c>
      <c r="AB21" s="129">
        <f t="shared" si="2"/>
        <v>6.1720288903479976E-2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80</v>
      </c>
      <c r="Z22" s="125">
        <v>87</v>
      </c>
      <c r="AB22" s="129">
        <f t="shared" si="2"/>
        <v>5.7124097176625081E-2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69</v>
      </c>
      <c r="Z23" s="125">
        <v>87</v>
      </c>
      <c r="AB23" s="129">
        <f t="shared" si="2"/>
        <v>5.7124097176625081E-2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8</v>
      </c>
      <c r="Z24" s="125">
        <v>4</v>
      </c>
      <c r="AB24" s="129">
        <f t="shared" si="2"/>
        <v>2.6263952724885093E-3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31</v>
      </c>
      <c r="Z25" s="125">
        <v>29</v>
      </c>
      <c r="AB25" s="129">
        <f t="shared" si="2"/>
        <v>1.9041365725541694E-2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11</v>
      </c>
      <c r="Z26" s="125">
        <v>25</v>
      </c>
      <c r="AB26" s="129">
        <f t="shared" si="2"/>
        <v>1.6414970453053186E-2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40</v>
      </c>
      <c r="Z27" s="125">
        <v>40</v>
      </c>
      <c r="AB27" s="129">
        <f t="shared" si="2"/>
        <v>2.6263952724885097E-2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80</v>
      </c>
      <c r="Z28" s="125">
        <v>100</v>
      </c>
      <c r="AB28" s="129">
        <f t="shared" si="2"/>
        <v>6.5659881812212745E-2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45</v>
      </c>
      <c r="Z29" s="125">
        <v>55</v>
      </c>
      <c r="AB29" s="129">
        <f t="shared" si="2"/>
        <v>3.6112934996717007E-2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82</v>
      </c>
      <c r="Z30" s="125">
        <v>111</v>
      </c>
      <c r="AB30" s="129">
        <f t="shared" si="2"/>
        <v>7.2882468811556134E-2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155</v>
      </c>
      <c r="Z31" s="125">
        <v>198</v>
      </c>
      <c r="AB31" s="129">
        <f t="shared" si="2"/>
        <v>0.13000656598818122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4</v>
      </c>
      <c r="Z32" s="125">
        <v>11</v>
      </c>
      <c r="AB32" s="129">
        <f t="shared" si="2"/>
        <v>7.222586999343401E-3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31</v>
      </c>
      <c r="Z33" s="125">
        <v>45</v>
      </c>
      <c r="AB33" s="129">
        <f t="shared" si="2"/>
        <v>2.9546946815495731E-2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1290</v>
      </c>
      <c r="Z34" s="132">
        <v>1523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0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10</v>
      </c>
      <c r="Y45" s="125">
        <v>16</v>
      </c>
      <c r="Z45" s="125">
        <v>18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33</v>
      </c>
      <c r="Y46" s="125">
        <v>47</v>
      </c>
      <c r="Z46" s="125">
        <v>54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54</v>
      </c>
      <c r="Y47" s="125">
        <v>56</v>
      </c>
      <c r="Z47" s="125">
        <v>62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52</v>
      </c>
      <c r="Y48" s="125">
        <v>53</v>
      </c>
      <c r="Z48" s="125">
        <v>57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Barunga West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42</v>
      </c>
      <c r="Y49" s="125">
        <v>66</v>
      </c>
      <c r="Z49" s="125">
        <v>70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33</v>
      </c>
      <c r="Y50" s="125">
        <v>38</v>
      </c>
      <c r="Z50" s="125">
        <v>52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50</v>
      </c>
      <c r="Y51" s="125">
        <v>52</v>
      </c>
      <c r="Z51" s="125">
        <v>53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53</v>
      </c>
      <c r="Y52" s="125">
        <v>57</v>
      </c>
      <c r="Z52" s="125">
        <v>74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67</v>
      </c>
      <c r="Y53" s="125">
        <v>73</v>
      </c>
      <c r="Z53" s="125">
        <v>82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79</v>
      </c>
      <c r="Y54" s="125">
        <v>90</v>
      </c>
      <c r="Z54" s="125">
        <v>123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47</v>
      </c>
      <c r="Y55" s="125">
        <v>60</v>
      </c>
      <c r="Z55" s="125">
        <v>68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34</v>
      </c>
      <c r="Y56" s="125">
        <v>30</v>
      </c>
      <c r="Z56" s="125">
        <v>40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13</v>
      </c>
      <c r="Y57" s="125">
        <v>10</v>
      </c>
      <c r="Z57" s="125">
        <v>21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0</v>
      </c>
      <c r="Y58" s="125">
        <v>3</v>
      </c>
      <c r="Z58" s="125">
        <v>0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8</v>
      </c>
      <c r="Y59" s="125">
        <v>9</v>
      </c>
      <c r="Z59" s="125">
        <v>7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4</v>
      </c>
      <c r="Y60" s="125">
        <v>6</v>
      </c>
      <c r="Z60" s="125">
        <v>5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593</v>
      </c>
      <c r="Y61" s="125">
        <v>662</v>
      </c>
      <c r="Z61" s="125">
        <v>787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0</v>
      </c>
      <c r="Y63" s="125">
        <v>0</v>
      </c>
      <c r="Z63" s="125">
        <v>0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Barunga West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9</v>
      </c>
      <c r="Y64" s="125">
        <v>5</v>
      </c>
      <c r="Z64" s="125">
        <v>14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35</v>
      </c>
      <c r="Y65" s="125">
        <v>42</v>
      </c>
      <c r="Z65" s="125">
        <v>54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28</v>
      </c>
      <c r="Y66" s="125">
        <v>44</v>
      </c>
      <c r="Z66" s="125">
        <v>59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39</v>
      </c>
      <c r="Y67" s="125">
        <v>35</v>
      </c>
      <c r="Z67" s="125">
        <v>46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36</v>
      </c>
      <c r="Y68" s="125">
        <v>52</v>
      </c>
      <c r="Z68" s="125">
        <v>33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31</v>
      </c>
      <c r="Y69" s="125">
        <v>36</v>
      </c>
      <c r="Z69" s="125">
        <v>43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52</v>
      </c>
      <c r="Y70" s="125">
        <v>47</v>
      </c>
      <c r="Z70" s="125">
        <v>52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54</v>
      </c>
      <c r="Y71" s="125">
        <v>70</v>
      </c>
      <c r="Z71" s="125">
        <v>80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84</v>
      </c>
      <c r="Y72" s="125">
        <v>81</v>
      </c>
      <c r="Z72" s="125">
        <v>96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82</v>
      </c>
      <c r="Y73" s="125">
        <v>105</v>
      </c>
      <c r="Z73" s="125">
        <v>119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53</v>
      </c>
      <c r="Y74" s="125">
        <v>47</v>
      </c>
      <c r="Z74" s="125">
        <v>61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25</v>
      </c>
      <c r="Y75" s="125">
        <v>26</v>
      </c>
      <c r="Z75" s="125">
        <v>28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14</v>
      </c>
      <c r="Y76" s="125">
        <v>16</v>
      </c>
      <c r="Z76" s="125">
        <v>18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16</v>
      </c>
      <c r="Y77" s="125">
        <v>10</v>
      </c>
      <c r="Z77" s="125">
        <v>2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6</v>
      </c>
      <c r="Y78" s="125">
        <v>0</v>
      </c>
      <c r="Z78" s="125">
        <v>11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8</v>
      </c>
      <c r="Y79" s="125">
        <v>3</v>
      </c>
      <c r="Z79" s="125">
        <v>9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560</v>
      </c>
      <c r="Y80" s="125">
        <v>628</v>
      </c>
      <c r="Z80" s="125">
        <v>734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Barunga West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38</v>
      </c>
      <c r="Y83" s="125">
        <v>37</v>
      </c>
      <c r="Z83" s="125">
        <v>41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29</v>
      </c>
      <c r="Y84" s="125">
        <v>28</v>
      </c>
      <c r="Z84" s="125">
        <v>30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1,527</v>
      </c>
      <c r="D85" s="96">
        <f t="shared" ref="D85:D90" si="4">AD4</f>
        <v>0.1837209302325582</v>
      </c>
      <c r="E85" s="97">
        <f t="shared" ref="E85:E90" si="5">AD4</f>
        <v>0.1837209302325582</v>
      </c>
      <c r="F85" s="96">
        <f t="shared" ref="F85:F90" si="6">AF4</f>
        <v>0.35372340425531923</v>
      </c>
      <c r="G85" s="97">
        <f t="shared" ref="G85:G90" si="7">AF4</f>
        <v>0.35372340425531923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57</v>
      </c>
      <c r="Y85" s="125">
        <v>62</v>
      </c>
      <c r="Z85" s="125">
        <v>78</v>
      </c>
    </row>
    <row r="86" spans="1:32" ht="15" customHeight="1" x14ac:dyDescent="0.25">
      <c r="A86" s="98" t="s">
        <v>4</v>
      </c>
      <c r="B86" s="95"/>
      <c r="C86" s="109" t="str">
        <f t="shared" si="3"/>
        <v>791</v>
      </c>
      <c r="D86" s="96">
        <f t="shared" si="4"/>
        <v>0.19486404833836857</v>
      </c>
      <c r="E86" s="97">
        <f t="shared" si="5"/>
        <v>0.19486404833836857</v>
      </c>
      <c r="F86" s="96">
        <f t="shared" si="6"/>
        <v>0.30528052805280526</v>
      </c>
      <c r="G86" s="97">
        <f t="shared" si="7"/>
        <v>0.30528052805280526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10</v>
      </c>
      <c r="Y86" s="125">
        <v>14</v>
      </c>
      <c r="Z86" s="125">
        <v>20</v>
      </c>
    </row>
    <row r="87" spans="1:32" ht="15" customHeight="1" x14ac:dyDescent="0.25">
      <c r="A87" s="98" t="s">
        <v>5</v>
      </c>
      <c r="B87" s="95"/>
      <c r="C87" s="109" t="str">
        <f t="shared" si="3"/>
        <v>737</v>
      </c>
      <c r="D87" s="96">
        <f t="shared" si="4"/>
        <v>0.17356687898089174</v>
      </c>
      <c r="E87" s="97">
        <f t="shared" si="5"/>
        <v>0.17356687898089174</v>
      </c>
      <c r="F87" s="96">
        <f t="shared" si="6"/>
        <v>0.41458733205374276</v>
      </c>
      <c r="G87" s="97">
        <f t="shared" si="7"/>
        <v>0.41458733205374276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8</v>
      </c>
      <c r="Y87" s="125">
        <v>6</v>
      </c>
      <c r="Z87" s="125">
        <v>8</v>
      </c>
    </row>
    <row r="88" spans="1:32" ht="15" customHeight="1" x14ac:dyDescent="0.25">
      <c r="A88" s="95" t="s">
        <v>6</v>
      </c>
      <c r="B88" s="95"/>
      <c r="C88" s="109" t="str">
        <f t="shared" si="3"/>
        <v>1,088</v>
      </c>
      <c r="D88" s="96">
        <f t="shared" si="4"/>
        <v>0.16239316239316248</v>
      </c>
      <c r="E88" s="97">
        <f t="shared" si="5"/>
        <v>0.16239316239316248</v>
      </c>
      <c r="F88" s="96">
        <f t="shared" si="6"/>
        <v>0.31878787878787884</v>
      </c>
      <c r="G88" s="97">
        <f t="shared" si="7"/>
        <v>0.31878787878787884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12</v>
      </c>
      <c r="Y88" s="125">
        <v>16</v>
      </c>
      <c r="Z88" s="125">
        <v>14</v>
      </c>
    </row>
    <row r="89" spans="1:32" ht="15" customHeight="1" x14ac:dyDescent="0.25">
      <c r="A89" s="95" t="s">
        <v>104</v>
      </c>
      <c r="B89" s="95"/>
      <c r="C89" s="146" t="str">
        <f t="shared" si="3"/>
        <v>$35,774</v>
      </c>
      <c r="D89" s="96">
        <f t="shared" si="4"/>
        <v>7.5548306600724535E-2</v>
      </c>
      <c r="E89" s="97">
        <f t="shared" si="5"/>
        <v>7.5548306600724535E-2</v>
      </c>
      <c r="F89" s="96">
        <f t="shared" si="6"/>
        <v>0.17861079867611029</v>
      </c>
      <c r="G89" s="97">
        <f t="shared" si="7"/>
        <v>0.17861079867611029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49</v>
      </c>
      <c r="Y89" s="125">
        <v>53</v>
      </c>
      <c r="Z89" s="125">
        <v>73</v>
      </c>
    </row>
    <row r="90" spans="1:32" ht="15" customHeight="1" x14ac:dyDescent="0.25">
      <c r="A90" s="95" t="s">
        <v>7</v>
      </c>
      <c r="B90" s="95"/>
      <c r="C90" s="109" t="str">
        <f t="shared" si="3"/>
        <v>$55.3 mil</v>
      </c>
      <c r="D90" s="96">
        <f t="shared" si="4"/>
        <v>-2.8252483264514572E-2</v>
      </c>
      <c r="E90" s="97">
        <f t="shared" si="5"/>
        <v>-2.8252483264514572E-2</v>
      </c>
      <c r="F90" s="96">
        <f t="shared" si="6"/>
        <v>0.49936956671398991</v>
      </c>
      <c r="G90" s="97">
        <f t="shared" si="7"/>
        <v>0.49936956671398991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80</v>
      </c>
      <c r="Y90" s="125">
        <v>89</v>
      </c>
      <c r="Z90" s="125">
        <v>102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445</v>
      </c>
      <c r="Y91" s="125">
        <v>486</v>
      </c>
      <c r="Z91" s="125">
        <v>570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28</v>
      </c>
      <c r="Y93" s="125">
        <v>32</v>
      </c>
      <c r="Z93" s="125">
        <v>40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61</v>
      </c>
      <c r="Y94" s="125">
        <v>65</v>
      </c>
      <c r="Z94" s="125">
        <v>75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15</v>
      </c>
      <c r="Y95" s="125">
        <v>17</v>
      </c>
      <c r="Z95" s="125">
        <v>18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64</v>
      </c>
      <c r="Y96" s="125">
        <v>81</v>
      </c>
      <c r="Z96" s="125">
        <v>97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55</v>
      </c>
      <c r="Y97" s="125">
        <v>58</v>
      </c>
      <c r="Z97" s="125">
        <v>64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35</v>
      </c>
      <c r="Y98" s="125">
        <v>32</v>
      </c>
      <c r="Z98" s="125">
        <v>41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2</v>
      </c>
      <c r="Y99" s="125">
        <v>0</v>
      </c>
      <c r="Z99" s="125">
        <v>0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38</v>
      </c>
      <c r="Y100" s="125">
        <v>40</v>
      </c>
      <c r="Z100" s="125">
        <v>48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429</v>
      </c>
      <c r="Y101" s="125">
        <v>450</v>
      </c>
      <c r="Z101" s="125">
        <v>524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718</v>
      </c>
      <c r="Y104" s="125">
        <v>817</v>
      </c>
      <c r="Z104" s="125">
        <v>950</v>
      </c>
      <c r="AB104" s="122" t="str">
        <f>TEXT(Z104,"###,###")</f>
        <v>950</v>
      </c>
      <c r="AD104" s="143">
        <f>Z104/($Z$4)*100</f>
        <v>62.213490504256711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171</v>
      </c>
      <c r="Y105" s="125">
        <v>172</v>
      </c>
      <c r="Z105" s="125">
        <v>210</v>
      </c>
      <c r="AB105" s="122" t="str">
        <f>TEXT(Z105,"###,###")</f>
        <v>210</v>
      </c>
      <c r="AD105" s="143">
        <f>Z105/($Z$4)*100</f>
        <v>13.7524557956778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889</v>
      </c>
      <c r="Y106" s="132">
        <v>989</v>
      </c>
      <c r="Z106" s="132">
        <v>1160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205</v>
      </c>
      <c r="Y108" s="125">
        <v>251</v>
      </c>
      <c r="Z108" s="125">
        <v>298</v>
      </c>
      <c r="AB108" s="122" t="str">
        <f>TEXT(Z108,"###,###")</f>
        <v>298</v>
      </c>
      <c r="AD108" s="143">
        <f>Z108/($Z$4)*100</f>
        <v>19.515389652914212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196</v>
      </c>
      <c r="Y109" s="125">
        <v>204</v>
      </c>
      <c r="Z109" s="125">
        <v>251</v>
      </c>
      <c r="AB109" s="122" t="str">
        <f>TEXT(Z109,"###,###")</f>
        <v>251</v>
      </c>
      <c r="AD109" s="143">
        <f>Z109/($Z$4)*100</f>
        <v>16.437459070072038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150</v>
      </c>
      <c r="Y110" s="125">
        <v>211</v>
      </c>
      <c r="Z110" s="125">
        <v>232</v>
      </c>
      <c r="AB110" s="122" t="str">
        <f>TEXT(Z110,"###,###")</f>
        <v>232</v>
      </c>
      <c r="AD110" s="143">
        <f>Z110/($Z$4)*100</f>
        <v>15.193189259986903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329</v>
      </c>
      <c r="Y111" s="125">
        <v>323</v>
      </c>
      <c r="Z111" s="125">
        <v>374</v>
      </c>
      <c r="AB111" s="122" t="str">
        <f>TEXT(Z111,"###,###")</f>
        <v>374</v>
      </c>
      <c r="AD111" s="143">
        <f>Z111/($Z$4)*100</f>
        <v>24.492468893254749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1154</v>
      </c>
      <c r="Y112" s="125">
        <v>1290</v>
      </c>
      <c r="Z112" s="125">
        <v>1525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46.33</v>
      </c>
      <c r="U118" s="144">
        <v>44.75</v>
      </c>
      <c r="V118" s="144">
        <v>47.13</v>
      </c>
      <c r="W118" s="144">
        <v>50.46</v>
      </c>
      <c r="X118" s="144">
        <v>44.8</v>
      </c>
      <c r="Y118" s="144">
        <v>45.92</v>
      </c>
      <c r="Z118" s="144">
        <v>46.64</v>
      </c>
      <c r="AB118" s="122" t="str">
        <f>TEXT(Z118,"##.0")</f>
        <v>46.6</v>
      </c>
    </row>
    <row r="120" spans="19:32" x14ac:dyDescent="0.25">
      <c r="S120" s="115" t="s">
        <v>106</v>
      </c>
      <c r="T120" s="125">
        <v>547</v>
      </c>
      <c r="U120" s="125">
        <v>590</v>
      </c>
      <c r="V120" s="125">
        <v>593</v>
      </c>
      <c r="W120" s="125">
        <v>602</v>
      </c>
      <c r="X120" s="125">
        <v>592</v>
      </c>
      <c r="Y120" s="125">
        <v>600</v>
      </c>
      <c r="Z120" s="125">
        <v>698</v>
      </c>
      <c r="AB120" s="122" t="str">
        <f>TEXT(Z120,"###,###")</f>
        <v>698</v>
      </c>
    </row>
    <row r="121" spans="19:32" x14ac:dyDescent="0.25">
      <c r="S121" s="115" t="s">
        <v>107</v>
      </c>
      <c r="T121" s="125">
        <v>179</v>
      </c>
      <c r="U121" s="125">
        <v>178</v>
      </c>
      <c r="V121" s="125">
        <v>199</v>
      </c>
      <c r="W121" s="125">
        <v>208</v>
      </c>
      <c r="X121" s="125">
        <v>180</v>
      </c>
      <c r="Y121" s="125">
        <v>215</v>
      </c>
      <c r="Z121" s="125">
        <v>239</v>
      </c>
      <c r="AB121" s="122" t="str">
        <f>TEXT(Z121,"###,###")</f>
        <v>239</v>
      </c>
    </row>
    <row r="122" spans="19:32" x14ac:dyDescent="0.25">
      <c r="S122" s="115" t="s">
        <v>108</v>
      </c>
      <c r="T122" s="125">
        <v>104</v>
      </c>
      <c r="U122" s="125">
        <v>105</v>
      </c>
      <c r="V122" s="125">
        <v>107</v>
      </c>
      <c r="W122" s="125">
        <v>120</v>
      </c>
      <c r="X122" s="125">
        <v>107</v>
      </c>
      <c r="Y122" s="125">
        <v>121</v>
      </c>
      <c r="Z122" s="125">
        <v>158</v>
      </c>
      <c r="AB122" s="122" t="str">
        <f>TEXT(Z122,"###,###")</f>
        <v>158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651</v>
      </c>
      <c r="U124" s="125">
        <v>695</v>
      </c>
      <c r="V124" s="125">
        <v>700</v>
      </c>
      <c r="W124" s="125">
        <v>722</v>
      </c>
      <c r="X124" s="125">
        <v>699</v>
      </c>
      <c r="Y124" s="125">
        <v>721</v>
      </c>
      <c r="Z124" s="125">
        <v>856</v>
      </c>
      <c r="AB124" s="122" t="str">
        <f>TEXT(Z124,"###,###")</f>
        <v>856</v>
      </c>
      <c r="AD124" s="139">
        <f>Z124/$Z$7*100</f>
        <v>78.67647058823529</v>
      </c>
    </row>
    <row r="125" spans="19:32" x14ac:dyDescent="0.25">
      <c r="S125" s="115" t="s">
        <v>110</v>
      </c>
      <c r="T125" s="125">
        <v>283</v>
      </c>
      <c r="U125" s="125">
        <v>283</v>
      </c>
      <c r="V125" s="125">
        <v>306</v>
      </c>
      <c r="W125" s="125">
        <v>328</v>
      </c>
      <c r="X125" s="125">
        <v>287</v>
      </c>
      <c r="Y125" s="125">
        <v>336</v>
      </c>
      <c r="Z125" s="125">
        <v>397</v>
      </c>
      <c r="AB125" s="122" t="str">
        <f>TEXT(Z125,"###,###")</f>
        <v>397</v>
      </c>
      <c r="AD125" s="139">
        <f>Z125/$Z$7*100</f>
        <v>36.48897058823529</v>
      </c>
    </row>
    <row r="127" spans="19:32" x14ac:dyDescent="0.25">
      <c r="S127" s="115" t="s">
        <v>111</v>
      </c>
      <c r="T127" s="125">
        <v>442</v>
      </c>
      <c r="U127" s="125">
        <v>472</v>
      </c>
      <c r="V127" s="125">
        <v>467</v>
      </c>
      <c r="W127" s="125">
        <v>482</v>
      </c>
      <c r="X127" s="125">
        <v>442</v>
      </c>
      <c r="Y127" s="125">
        <v>486</v>
      </c>
      <c r="Z127" s="125">
        <v>566</v>
      </c>
      <c r="AB127" s="122" t="str">
        <f>TEXT(Z127,"###,###")</f>
        <v>566</v>
      </c>
      <c r="AD127" s="139">
        <f>Z127/$Z$7*100</f>
        <v>52.022058823529413</v>
      </c>
    </row>
    <row r="128" spans="19:32" x14ac:dyDescent="0.25">
      <c r="S128" s="115" t="s">
        <v>112</v>
      </c>
      <c r="T128" s="125">
        <v>379</v>
      </c>
      <c r="U128" s="125">
        <v>397</v>
      </c>
      <c r="V128" s="125">
        <v>438</v>
      </c>
      <c r="W128" s="125">
        <v>439</v>
      </c>
      <c r="X128" s="125">
        <v>426</v>
      </c>
      <c r="Y128" s="125">
        <v>450</v>
      </c>
      <c r="Z128" s="125">
        <v>523</v>
      </c>
      <c r="AB128" s="122" t="str">
        <f>TEXT(Z128,"###,###")</f>
        <v>523</v>
      </c>
      <c r="AD128" s="139">
        <f>Z128/$Z$7*100</f>
        <v>48.069852941176471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45" id="{8ED310A8-1A16-4CAF-8D37-54A9D5879E2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648" id="{8A035D9B-9589-4600-B9F2-C1E42D7FE72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651" id="{BD91F778-F40F-4BE5-84E3-6DB7C5B97AE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654" id="{396026E9-77B9-4256-B7FB-0CDEFF83DBB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FA083-683A-4578-B6A8-E71DCA27CD0F}">
  <sheetPr codeName="Sheet72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105" customWidth="1"/>
    <col min="2" max="2" width="12.42578125" style="105" customWidth="1"/>
    <col min="3" max="3" width="11.7109375" style="105" customWidth="1"/>
    <col min="4" max="4" width="7.42578125" style="105" bestFit="1" customWidth="1"/>
    <col min="5" max="5" width="5" style="105" customWidth="1"/>
    <col min="6" max="6" width="6.28515625" style="105" customWidth="1"/>
    <col min="7" max="8" width="4.28515625" style="105" customWidth="1"/>
    <col min="9" max="9" width="2.85546875" style="105" customWidth="1"/>
    <col min="10" max="10" width="5.28515625" style="105" bestFit="1" customWidth="1"/>
    <col min="11" max="11" width="3.7109375" style="105" customWidth="1"/>
    <col min="12" max="12" width="6" style="105" customWidth="1"/>
    <col min="13" max="13" width="3.85546875" style="105" customWidth="1"/>
    <col min="14" max="14" width="6" style="105" customWidth="1"/>
    <col min="15" max="15" width="5.42578125" style="105" bestFit="1" customWidth="1"/>
    <col min="16" max="16" width="3.85546875" style="105" customWidth="1"/>
    <col min="17" max="18" width="6.140625" style="105" customWidth="1"/>
    <col min="19" max="19" width="43.140625" style="115" bestFit="1" customWidth="1"/>
    <col min="20" max="20" width="13.85546875" style="115" bestFit="1" customWidth="1"/>
    <col min="21" max="21" width="14" style="115" customWidth="1"/>
    <col min="22" max="26" width="13.85546875" style="115" bestFit="1" customWidth="1"/>
    <col min="27" max="27" width="4" style="115" customWidth="1"/>
    <col min="28" max="28" width="11.5703125" style="115" bestFit="1" customWidth="1"/>
    <col min="29" max="29" width="4.140625" style="115" customWidth="1"/>
    <col min="30" max="30" width="11.5703125" style="115" bestFit="1" customWidth="1"/>
    <col min="31" max="31" width="4.42578125" style="115" customWidth="1"/>
    <col min="32" max="32" width="10.28515625" style="115" bestFit="1" customWidth="1"/>
    <col min="33" max="33" width="4.85546875" style="105" customWidth="1"/>
    <col min="34" max="16384" width="9.140625" style="105"/>
  </cols>
  <sheetData>
    <row r="1" spans="1:32" ht="60" customHeight="1" x14ac:dyDescent="0.3">
      <c r="A1" s="6" t="s">
        <v>84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3" t="str">
        <f>U3</f>
        <v>Berri and Barmera</v>
      </c>
      <c r="T1" s="113"/>
      <c r="U1" s="113"/>
      <c r="V1" s="113"/>
      <c r="W1" s="113"/>
      <c r="X1" s="113"/>
      <c r="Y1" s="114" t="str">
        <f>Y3</f>
        <v>10.8</v>
      </c>
      <c r="Z1" s="114"/>
      <c r="AB1" s="116"/>
      <c r="AC1" s="116"/>
      <c r="AD1" s="116"/>
      <c r="AE1" s="116"/>
      <c r="AF1" s="116"/>
    </row>
    <row r="2" spans="1:32" ht="19.5" customHeight="1" x14ac:dyDescent="0.3">
      <c r="A2" s="30" t="str">
        <f>'State data for spotlight'!$C$3&amp;" Jobs in Australia Spotlights by LGA"</f>
        <v>South Australia Jobs in Australia Spotlights by LGA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S2" s="113"/>
      <c r="T2" s="117" t="s">
        <v>102</v>
      </c>
      <c r="U2" s="117" t="s">
        <v>61</v>
      </c>
      <c r="V2" s="117" t="s">
        <v>62</v>
      </c>
      <c r="W2" s="117" t="s">
        <v>63</v>
      </c>
      <c r="X2" s="117" t="s">
        <v>60</v>
      </c>
      <c r="Y2" s="117" t="s">
        <v>95</v>
      </c>
      <c r="Z2" s="117" t="s">
        <v>195</v>
      </c>
      <c r="AB2" s="151" t="str">
        <f>$Z$2</f>
        <v>2017-18</v>
      </c>
      <c r="AC2" s="151"/>
      <c r="AD2" s="151"/>
      <c r="AE2" s="151"/>
      <c r="AF2" s="151"/>
    </row>
    <row r="3" spans="1:32" ht="15" customHeight="1" x14ac:dyDescent="0.25">
      <c r="A3" s="32" t="s">
        <v>269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S3" s="112"/>
      <c r="U3" s="115" t="s">
        <v>124</v>
      </c>
      <c r="Y3" s="118" t="s">
        <v>211</v>
      </c>
      <c r="Z3" s="118"/>
      <c r="AB3" s="119" t="s">
        <v>25</v>
      </c>
      <c r="AD3" s="119" t="s">
        <v>26</v>
      </c>
      <c r="AF3" s="119" t="s">
        <v>192</v>
      </c>
    </row>
    <row r="4" spans="1:32" ht="15" customHeight="1" x14ac:dyDescent="0.25">
      <c r="A4" s="35" t="str">
        <f>"Table "&amp;$Y$3&amp;" "&amp;$U$3&amp;", "&amp;'State data for spotlight'!$C$3&amp;", "&amp;$Z$2</f>
        <v>Table 10.8 Berri and Barmera, South Australia, 2017-18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S4" s="120" t="s">
        <v>28</v>
      </c>
      <c r="T4" s="121">
        <v>5875</v>
      </c>
      <c r="U4" s="121">
        <v>6151</v>
      </c>
      <c r="V4" s="121">
        <v>6126</v>
      </c>
      <c r="W4" s="121">
        <v>6322</v>
      </c>
      <c r="X4" s="121">
        <v>7341</v>
      </c>
      <c r="Y4" s="121">
        <v>7529</v>
      </c>
      <c r="Z4" s="121">
        <v>8447</v>
      </c>
      <c r="AB4" s="122" t="str">
        <f>TEXT(Z4,"###,###")</f>
        <v>8,447</v>
      </c>
      <c r="AD4" s="123">
        <f>Z4/Y4-1</f>
        <v>0.12192854296719347</v>
      </c>
      <c r="AF4" s="123">
        <f t="shared" ref="AF4:AF9" si="0">Z4/T4-1</f>
        <v>0.43778723404255326</v>
      </c>
    </row>
    <row r="5" spans="1:32" ht="17.25" customHeight="1" x14ac:dyDescent="0.25">
      <c r="A5" s="40"/>
      <c r="B5" s="31"/>
      <c r="C5" s="31"/>
      <c r="D5" s="36"/>
      <c r="E5" s="36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S5" s="124" t="s">
        <v>85</v>
      </c>
      <c r="T5" s="121">
        <v>3138</v>
      </c>
      <c r="U5" s="121">
        <v>3266</v>
      </c>
      <c r="V5" s="121">
        <v>3217</v>
      </c>
      <c r="W5" s="121">
        <v>3309</v>
      </c>
      <c r="X5" s="121">
        <v>3812</v>
      </c>
      <c r="Y5" s="121">
        <v>3921</v>
      </c>
      <c r="Z5" s="121">
        <v>4460</v>
      </c>
      <c r="AB5" s="122" t="str">
        <f>TEXT(Z5,"###,###")</f>
        <v>4,460</v>
      </c>
      <c r="AD5" s="123">
        <f t="shared" ref="AD5:AD9" si="1">Z5/Y5-1</f>
        <v>0.13746493241520019</v>
      </c>
      <c r="AF5" s="123">
        <f t="shared" si="0"/>
        <v>0.42128744423199493</v>
      </c>
    </row>
    <row r="6" spans="1:32" ht="16.5" customHeight="1" x14ac:dyDescent="0.25">
      <c r="A6" s="42"/>
      <c r="B6" s="31"/>
      <c r="C6" s="31"/>
      <c r="D6" s="36"/>
      <c r="E6" s="36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S6" s="124" t="s">
        <v>86</v>
      </c>
      <c r="T6" s="121">
        <v>2736</v>
      </c>
      <c r="U6" s="121">
        <v>2880</v>
      </c>
      <c r="V6" s="121">
        <v>2906</v>
      </c>
      <c r="W6" s="121">
        <v>3013</v>
      </c>
      <c r="X6" s="121">
        <v>3526</v>
      </c>
      <c r="Y6" s="121">
        <v>3608</v>
      </c>
      <c r="Z6" s="121">
        <v>3984</v>
      </c>
      <c r="AB6" s="122" t="str">
        <f>TEXT(Z6,"###,###")</f>
        <v>3,984</v>
      </c>
      <c r="AD6" s="123">
        <f t="shared" si="1"/>
        <v>0.10421286031042132</v>
      </c>
      <c r="AF6" s="123">
        <f t="shared" si="0"/>
        <v>0.45614035087719307</v>
      </c>
    </row>
    <row r="7" spans="1:32" ht="16.5" customHeight="1" thickBot="1" x14ac:dyDescent="0.3">
      <c r="A7" s="43" t="str">
        <f>"QUICK STATS for "&amp;Z2&amp;" *"</f>
        <v>QUICK STATS for 2017-18 *</v>
      </c>
      <c r="B7" s="31"/>
      <c r="C7" s="31"/>
      <c r="D7" s="42"/>
      <c r="E7" s="36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S7" s="120" t="s">
        <v>6</v>
      </c>
      <c r="T7" s="121">
        <v>4028</v>
      </c>
      <c r="U7" s="121">
        <v>4251</v>
      </c>
      <c r="V7" s="121">
        <v>4291</v>
      </c>
      <c r="W7" s="121">
        <v>4415</v>
      </c>
      <c r="X7" s="121">
        <v>5054</v>
      </c>
      <c r="Y7" s="121">
        <v>5221</v>
      </c>
      <c r="Z7" s="121">
        <v>5800</v>
      </c>
      <c r="AB7" s="122" t="str">
        <f>TEXT(Z7,"###,###")</f>
        <v>5,800</v>
      </c>
      <c r="AD7" s="123">
        <f t="shared" si="1"/>
        <v>0.11089829534571916</v>
      </c>
      <c r="AF7" s="123">
        <f t="shared" si="0"/>
        <v>0.43992055610724923</v>
      </c>
    </row>
    <row r="8" spans="1:32" ht="17.25" customHeight="1" x14ac:dyDescent="0.25">
      <c r="A8" s="44" t="s">
        <v>13</v>
      </c>
      <c r="B8" s="45"/>
      <c r="C8" s="46"/>
      <c r="D8" s="47" t="str">
        <f>AB4</f>
        <v>8,447</v>
      </c>
      <c r="E8" s="48"/>
      <c r="F8" s="36"/>
      <c r="G8" s="44" t="s">
        <v>87</v>
      </c>
      <c r="H8" s="46"/>
      <c r="I8" s="45"/>
      <c r="J8" s="49"/>
      <c r="K8" s="45"/>
      <c r="L8" s="45"/>
      <c r="M8" s="50"/>
      <c r="N8" s="46"/>
      <c r="O8" s="51" t="str">
        <f>AB7</f>
        <v>5,800</v>
      </c>
      <c r="P8" s="48"/>
      <c r="S8" s="120" t="s">
        <v>88</v>
      </c>
      <c r="T8" s="121">
        <v>30791</v>
      </c>
      <c r="U8" s="121">
        <v>32757.79</v>
      </c>
      <c r="V8" s="121">
        <v>34576.5</v>
      </c>
      <c r="W8" s="121">
        <v>35943.230000000003</v>
      </c>
      <c r="X8" s="121">
        <v>36508.5</v>
      </c>
      <c r="Y8" s="121">
        <v>37630</v>
      </c>
      <c r="Z8" s="121">
        <v>36991.99</v>
      </c>
      <c r="AB8" s="122" t="str">
        <f>TEXT(Z8,"$###,###")</f>
        <v>$36,992</v>
      </c>
      <c r="AD8" s="123">
        <f t="shared" si="1"/>
        <v>-1.6954823279298536E-2</v>
      </c>
      <c r="AF8" s="123">
        <f t="shared" si="0"/>
        <v>0.20138969179305644</v>
      </c>
    </row>
    <row r="9" spans="1:32" x14ac:dyDescent="0.25">
      <c r="A9" s="52" t="s">
        <v>15</v>
      </c>
      <c r="B9" s="53"/>
      <c r="C9" s="54"/>
      <c r="D9" s="55">
        <f>AD104</f>
        <v>68.769977506807152</v>
      </c>
      <c r="E9" s="56" t="s">
        <v>89</v>
      </c>
      <c r="F9" s="36"/>
      <c r="G9" s="57" t="s">
        <v>85</v>
      </c>
      <c r="H9" s="54"/>
      <c r="I9" s="53"/>
      <c r="J9" s="54"/>
      <c r="K9" s="53"/>
      <c r="L9" s="53"/>
      <c r="M9" s="58"/>
      <c r="N9" s="54"/>
      <c r="O9" s="55">
        <f>AD127</f>
        <v>53.137931034482754</v>
      </c>
      <c r="P9" s="56" t="s">
        <v>89</v>
      </c>
      <c r="S9" s="120" t="s">
        <v>7</v>
      </c>
      <c r="T9" s="121">
        <v>152795790</v>
      </c>
      <c r="U9" s="121">
        <v>168742530</v>
      </c>
      <c r="V9" s="121">
        <v>177749535</v>
      </c>
      <c r="W9" s="121">
        <v>183423351</v>
      </c>
      <c r="X9" s="121">
        <v>217240411</v>
      </c>
      <c r="Y9" s="121">
        <v>232041566</v>
      </c>
      <c r="Z9" s="121">
        <v>258107022</v>
      </c>
      <c r="AB9" s="122" t="str">
        <f>TEXT(Z9/1000000,"$#,###.0")&amp;" mil"</f>
        <v>$258.1 mil</v>
      </c>
      <c r="AD9" s="123">
        <f t="shared" si="1"/>
        <v>0.11233097780420942</v>
      </c>
      <c r="AF9" s="123">
        <f t="shared" si="0"/>
        <v>0.68922862338026469</v>
      </c>
    </row>
    <row r="10" spans="1:32" x14ac:dyDescent="0.25">
      <c r="A10" s="52" t="s">
        <v>18</v>
      </c>
      <c r="B10" s="53"/>
      <c r="C10" s="54"/>
      <c r="D10" s="55">
        <f>AD105</f>
        <v>16.266129986977624</v>
      </c>
      <c r="E10" s="56" t="s">
        <v>89</v>
      </c>
      <c r="F10" s="36"/>
      <c r="G10" s="57" t="s">
        <v>86</v>
      </c>
      <c r="H10" s="54"/>
      <c r="I10" s="53"/>
      <c r="J10" s="54"/>
      <c r="K10" s="53"/>
      <c r="L10" s="53"/>
      <c r="M10" s="58"/>
      <c r="N10" s="54"/>
      <c r="O10" s="55">
        <f>AD128</f>
        <v>46.931034482758619</v>
      </c>
      <c r="P10" s="56" t="s">
        <v>89</v>
      </c>
      <c r="S10" s="120"/>
    </row>
    <row r="11" spans="1:32" x14ac:dyDescent="0.25">
      <c r="A11" s="59" t="s">
        <v>19</v>
      </c>
      <c r="B11" s="53"/>
      <c r="C11" s="54"/>
      <c r="D11" s="60"/>
      <c r="E11" s="56"/>
      <c r="F11" s="36"/>
      <c r="G11" s="61" t="s">
        <v>90</v>
      </c>
      <c r="H11" s="62"/>
      <c r="I11" s="63"/>
      <c r="J11" s="63"/>
      <c r="K11" s="63"/>
      <c r="L11" s="63"/>
      <c r="M11" s="64"/>
      <c r="N11" s="54"/>
      <c r="O11" s="55">
        <f>AD124</f>
        <v>87.603448275862078</v>
      </c>
      <c r="P11" s="56" t="s">
        <v>89</v>
      </c>
      <c r="S11" s="120" t="s">
        <v>30</v>
      </c>
      <c r="T11" s="125">
        <v>5165</v>
      </c>
      <c r="U11" s="125">
        <v>5393</v>
      </c>
      <c r="V11" s="125">
        <v>5391</v>
      </c>
      <c r="W11" s="125">
        <v>5542</v>
      </c>
      <c r="X11" s="125">
        <v>6244</v>
      </c>
      <c r="Y11" s="125">
        <v>6381</v>
      </c>
      <c r="Z11" s="125">
        <v>7145</v>
      </c>
    </row>
    <row r="12" spans="1:32" ht="28.5" customHeight="1" x14ac:dyDescent="0.25">
      <c r="A12" s="52" t="s">
        <v>20</v>
      </c>
      <c r="B12" s="54"/>
      <c r="C12" s="54"/>
      <c r="D12" s="55">
        <f>AD108</f>
        <v>14.573221261986506</v>
      </c>
      <c r="E12" s="56" t="s">
        <v>89</v>
      </c>
      <c r="F12" s="36"/>
      <c r="G12" s="152" t="s">
        <v>91</v>
      </c>
      <c r="H12" s="153"/>
      <c r="I12" s="153"/>
      <c r="J12" s="153"/>
      <c r="K12" s="153"/>
      <c r="L12" s="153"/>
      <c r="M12" s="66"/>
      <c r="N12" s="54"/>
      <c r="O12" s="55">
        <f>AD125</f>
        <v>22.413793103448278</v>
      </c>
      <c r="P12" s="56" t="s">
        <v>89</v>
      </c>
      <c r="S12" s="120" t="s">
        <v>31</v>
      </c>
      <c r="T12" s="125">
        <v>712</v>
      </c>
      <c r="U12" s="125">
        <v>756</v>
      </c>
      <c r="V12" s="125">
        <v>736</v>
      </c>
      <c r="W12" s="125">
        <v>777</v>
      </c>
      <c r="X12" s="125">
        <v>1091</v>
      </c>
      <c r="Y12" s="125">
        <v>1148</v>
      </c>
      <c r="Z12" s="125">
        <v>1295</v>
      </c>
    </row>
    <row r="13" spans="1:32" ht="15" customHeight="1" x14ac:dyDescent="0.25">
      <c r="A13" s="52" t="s">
        <v>21</v>
      </c>
      <c r="B13" s="54"/>
      <c r="C13" s="54"/>
      <c r="D13" s="55">
        <f>AD109</f>
        <v>15.472948975967798</v>
      </c>
      <c r="E13" s="56" t="s">
        <v>89</v>
      </c>
      <c r="F13" s="36"/>
      <c r="G13" s="61" t="s">
        <v>101</v>
      </c>
      <c r="H13" s="53"/>
      <c r="I13" s="64"/>
      <c r="J13" s="64"/>
      <c r="K13" s="67"/>
      <c r="L13" s="54"/>
      <c r="M13" s="64"/>
      <c r="N13" s="54"/>
      <c r="O13" s="60" t="str">
        <f>AB118</f>
        <v>43.4</v>
      </c>
      <c r="P13" s="56" t="s">
        <v>103</v>
      </c>
      <c r="S13" s="120"/>
      <c r="T13" s="120"/>
      <c r="AB13" s="126"/>
    </row>
    <row r="14" spans="1:32" ht="15" customHeight="1" x14ac:dyDescent="0.25">
      <c r="A14" s="52" t="s">
        <v>22</v>
      </c>
      <c r="B14" s="54"/>
      <c r="C14" s="54"/>
      <c r="D14" s="55">
        <f>AD110</f>
        <v>23.606013969456612</v>
      </c>
      <c r="E14" s="56" t="s">
        <v>89</v>
      </c>
      <c r="F14" s="36"/>
      <c r="G14" s="68"/>
      <c r="H14" s="54"/>
      <c r="I14" s="54"/>
      <c r="J14" s="54"/>
      <c r="K14" s="69"/>
      <c r="L14" s="54"/>
      <c r="M14" s="54"/>
      <c r="N14" s="54"/>
      <c r="O14" s="55"/>
      <c r="P14" s="56"/>
      <c r="S14" s="111" t="s">
        <v>32</v>
      </c>
      <c r="T14" s="111"/>
      <c r="U14" s="119"/>
      <c r="V14" s="119"/>
      <c r="W14" s="119"/>
      <c r="X14" s="119"/>
      <c r="Y14" s="119"/>
      <c r="Z14" s="119"/>
      <c r="AB14" s="111" t="s">
        <v>33</v>
      </c>
    </row>
    <row r="15" spans="1:32" ht="15" customHeight="1" thickBot="1" x14ac:dyDescent="0.3">
      <c r="A15" s="72" t="s">
        <v>23</v>
      </c>
      <c r="B15" s="73"/>
      <c r="C15" s="73"/>
      <c r="D15" s="74">
        <f>AD111</f>
        <v>31.443115899135787</v>
      </c>
      <c r="E15" s="75" t="s">
        <v>89</v>
      </c>
      <c r="F15" s="36"/>
      <c r="G15" s="76"/>
      <c r="H15" s="73"/>
      <c r="I15" s="73"/>
      <c r="J15" s="73"/>
      <c r="K15" s="77"/>
      <c r="L15" s="73"/>
      <c r="M15" s="73"/>
      <c r="N15" s="73"/>
      <c r="O15" s="74"/>
      <c r="P15" s="78"/>
      <c r="S15" s="127" t="s">
        <v>64</v>
      </c>
      <c r="T15" s="127"/>
      <c r="U15" s="128"/>
      <c r="V15" s="128"/>
      <c r="W15" s="128"/>
      <c r="X15" s="128"/>
      <c r="Y15" s="125">
        <v>871</v>
      </c>
      <c r="Z15" s="125">
        <v>971</v>
      </c>
      <c r="AB15" s="129">
        <f t="shared" ref="AB15:AB34" si="2">IF(Z15="np",0,Z15/$Z$34)</f>
        <v>0.1149928943628612</v>
      </c>
    </row>
    <row r="16" spans="1:32" x14ac:dyDescent="0.25">
      <c r="A16" s="31"/>
      <c r="B16" s="31"/>
      <c r="C16" s="31"/>
      <c r="D16" s="31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S16" s="127" t="s">
        <v>65</v>
      </c>
      <c r="T16" s="127"/>
      <c r="U16" s="128"/>
      <c r="V16" s="128"/>
      <c r="W16" s="128"/>
      <c r="X16" s="128"/>
      <c r="Y16" s="125">
        <v>32</v>
      </c>
      <c r="Z16" s="125">
        <v>33</v>
      </c>
      <c r="AB16" s="129">
        <f t="shared" si="2"/>
        <v>3.908100426338228E-3</v>
      </c>
    </row>
    <row r="17" spans="1:28" x14ac:dyDescent="0.25">
      <c r="A17" s="82" t="s">
        <v>8</v>
      </c>
      <c r="B17" s="82"/>
      <c r="C17" s="82"/>
      <c r="D17" s="82"/>
      <c r="E17" s="82"/>
      <c r="F17" s="82"/>
      <c r="G17" s="82" t="s">
        <v>9</v>
      </c>
      <c r="H17" s="82"/>
      <c r="I17" s="82"/>
      <c r="J17" s="82"/>
      <c r="K17" s="82"/>
      <c r="L17" s="82"/>
      <c r="M17" s="82"/>
      <c r="N17" s="82"/>
      <c r="O17" s="82"/>
      <c r="P17" s="82"/>
      <c r="S17" s="127" t="s">
        <v>66</v>
      </c>
      <c r="T17" s="127"/>
      <c r="U17" s="128"/>
      <c r="V17" s="128"/>
      <c r="W17" s="128"/>
      <c r="X17" s="128"/>
      <c r="Y17" s="125">
        <v>883</v>
      </c>
      <c r="Z17" s="125">
        <v>1030</v>
      </c>
      <c r="AB17" s="129">
        <f t="shared" si="2"/>
        <v>0.12198010421601137</v>
      </c>
    </row>
    <row r="18" spans="1:28" x14ac:dyDescent="0.25">
      <c r="A18" s="82" t="str">
        <f>$S$1&amp;" ("&amp;$T$2&amp;" to "&amp;$Z$2&amp;")"</f>
        <v>Berri and Barmera (2011-12 to 2017-18)</v>
      </c>
      <c r="B18" s="82"/>
      <c r="C18" s="82"/>
      <c r="D18" s="82"/>
      <c r="E18" s="82"/>
      <c r="F18" s="82"/>
      <c r="G18" s="82" t="str">
        <f>$S$1&amp;" ("&amp;$T$2&amp;" to "&amp;$Z$2&amp;")"</f>
        <v>Berri and Barmera (2011-12 to 2017-18)</v>
      </c>
      <c r="H18" s="82"/>
      <c r="I18" s="82"/>
      <c r="J18" s="82"/>
      <c r="K18" s="82"/>
      <c r="L18" s="82"/>
      <c r="M18" s="82"/>
      <c r="N18" s="82"/>
      <c r="O18" s="82"/>
      <c r="P18" s="82"/>
      <c r="S18" s="127" t="s">
        <v>67</v>
      </c>
      <c r="T18" s="127"/>
      <c r="U18" s="128"/>
      <c r="V18" s="128"/>
      <c r="W18" s="128"/>
      <c r="X18" s="128"/>
      <c r="Y18" s="125">
        <v>78</v>
      </c>
      <c r="Z18" s="125">
        <v>81</v>
      </c>
      <c r="AB18" s="129">
        <f t="shared" si="2"/>
        <v>9.5926101373756522E-3</v>
      </c>
    </row>
    <row r="19" spans="1:28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68</v>
      </c>
      <c r="T19" s="127"/>
      <c r="U19" s="128"/>
      <c r="V19" s="128"/>
      <c r="W19" s="128"/>
      <c r="X19" s="128"/>
      <c r="Y19" s="125">
        <v>250</v>
      </c>
      <c r="Z19" s="125">
        <v>313</v>
      </c>
      <c r="AB19" s="129">
        <f t="shared" si="2"/>
        <v>3.706774040738986E-2</v>
      </c>
    </row>
    <row r="20" spans="1:28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69</v>
      </c>
      <c r="T20" s="127"/>
      <c r="U20" s="128"/>
      <c r="V20" s="128"/>
      <c r="W20" s="128"/>
      <c r="X20" s="128"/>
      <c r="Y20" s="125">
        <v>233</v>
      </c>
      <c r="Z20" s="125">
        <v>233</v>
      </c>
      <c r="AB20" s="129">
        <f t="shared" si="2"/>
        <v>2.7593557555660824E-2</v>
      </c>
    </row>
    <row r="21" spans="1:28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70</v>
      </c>
      <c r="T21" s="127"/>
      <c r="U21" s="128"/>
      <c r="V21" s="128"/>
      <c r="W21" s="128"/>
      <c r="X21" s="128"/>
      <c r="Y21" s="125">
        <v>681</v>
      </c>
      <c r="Z21" s="125">
        <v>686</v>
      </c>
      <c r="AB21" s="129">
        <f t="shared" si="2"/>
        <v>8.1241117953576497E-2</v>
      </c>
    </row>
    <row r="22" spans="1:2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71</v>
      </c>
      <c r="T22" s="127"/>
      <c r="U22" s="128"/>
      <c r="V22" s="128"/>
      <c r="W22" s="128"/>
      <c r="X22" s="128"/>
      <c r="Y22" s="125">
        <v>369</v>
      </c>
      <c r="Z22" s="125">
        <v>554</v>
      </c>
      <c r="AB22" s="129">
        <f t="shared" si="2"/>
        <v>6.5608716248223592E-2</v>
      </c>
    </row>
    <row r="23" spans="1:28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72</v>
      </c>
      <c r="T23" s="127"/>
      <c r="U23" s="128"/>
      <c r="V23" s="128"/>
      <c r="W23" s="128"/>
      <c r="X23" s="128"/>
      <c r="Y23" s="125">
        <v>249</v>
      </c>
      <c r="Z23" s="125">
        <v>330</v>
      </c>
      <c r="AB23" s="129">
        <f t="shared" si="2"/>
        <v>3.9081004263382284E-2</v>
      </c>
    </row>
    <row r="24" spans="1:28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73</v>
      </c>
      <c r="T24" s="127"/>
      <c r="U24" s="128"/>
      <c r="V24" s="128"/>
      <c r="W24" s="128"/>
      <c r="X24" s="128"/>
      <c r="Y24" s="125">
        <v>31</v>
      </c>
      <c r="Z24" s="125">
        <v>31</v>
      </c>
      <c r="AB24" s="129">
        <f t="shared" si="2"/>
        <v>3.6712458550450023E-3</v>
      </c>
    </row>
    <row r="25" spans="1:28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74</v>
      </c>
      <c r="T25" s="127"/>
      <c r="U25" s="128"/>
      <c r="V25" s="128"/>
      <c r="W25" s="128"/>
      <c r="X25" s="128"/>
      <c r="Y25" s="125">
        <v>149</v>
      </c>
      <c r="Z25" s="125">
        <v>143</v>
      </c>
      <c r="AB25" s="129">
        <f t="shared" si="2"/>
        <v>1.6935101847465658E-2</v>
      </c>
    </row>
    <row r="26" spans="1:28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75</v>
      </c>
      <c r="T26" s="127"/>
      <c r="U26" s="128"/>
      <c r="V26" s="128"/>
      <c r="W26" s="128"/>
      <c r="X26" s="128"/>
      <c r="Y26" s="125">
        <v>56</v>
      </c>
      <c r="Z26" s="125">
        <v>68</v>
      </c>
      <c r="AB26" s="129">
        <f t="shared" si="2"/>
        <v>8.0530554239696822E-3</v>
      </c>
    </row>
    <row r="27" spans="1:28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76</v>
      </c>
      <c r="T27" s="127"/>
      <c r="U27" s="128"/>
      <c r="V27" s="128"/>
      <c r="W27" s="128"/>
      <c r="X27" s="128"/>
      <c r="Y27" s="125">
        <v>210</v>
      </c>
      <c r="Z27" s="125">
        <v>244</v>
      </c>
      <c r="AB27" s="129">
        <f t="shared" si="2"/>
        <v>2.8896257697773566E-2</v>
      </c>
    </row>
    <row r="28" spans="1:28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77</v>
      </c>
      <c r="T28" s="127"/>
      <c r="U28" s="128"/>
      <c r="V28" s="128"/>
      <c r="W28" s="128"/>
      <c r="X28" s="128"/>
      <c r="Y28" s="125">
        <v>498</v>
      </c>
      <c r="Z28" s="125">
        <v>577</v>
      </c>
      <c r="AB28" s="129">
        <f t="shared" si="2"/>
        <v>6.8332543818095684E-2</v>
      </c>
    </row>
    <row r="29" spans="1:28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78</v>
      </c>
      <c r="T29" s="127"/>
      <c r="U29" s="128"/>
      <c r="V29" s="128"/>
      <c r="W29" s="128"/>
      <c r="X29" s="128"/>
      <c r="Y29" s="125">
        <v>367</v>
      </c>
      <c r="Z29" s="125">
        <v>376</v>
      </c>
      <c r="AB29" s="129">
        <f t="shared" si="2"/>
        <v>4.4528659403126482E-2</v>
      </c>
    </row>
    <row r="30" spans="1:2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79</v>
      </c>
      <c r="T30" s="127"/>
      <c r="U30" s="128"/>
      <c r="V30" s="128"/>
      <c r="W30" s="128"/>
      <c r="X30" s="128"/>
      <c r="Y30" s="125">
        <v>426</v>
      </c>
      <c r="Z30" s="125">
        <v>519</v>
      </c>
      <c r="AB30" s="129">
        <f t="shared" si="2"/>
        <v>6.1463761250592136E-2</v>
      </c>
    </row>
    <row r="31" spans="1:28" ht="15.75" customHeight="1" x14ac:dyDescent="0.25">
      <c r="A31" s="82" t="str">
        <f>"Distribution of employee jobs per industry "&amp;"("&amp;Z2&amp;") *"</f>
        <v>Distribution of employee jobs per industry (2017-18) *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S31" s="127" t="s">
        <v>80</v>
      </c>
      <c r="T31" s="127"/>
      <c r="U31" s="128"/>
      <c r="V31" s="128"/>
      <c r="W31" s="128"/>
      <c r="X31" s="128"/>
      <c r="Y31" s="125">
        <v>836</v>
      </c>
      <c r="Z31" s="125">
        <v>933</v>
      </c>
      <c r="AB31" s="129">
        <f t="shared" si="2"/>
        <v>0.1104926575082899</v>
      </c>
    </row>
    <row r="32" spans="1:2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81</v>
      </c>
      <c r="T32" s="127"/>
      <c r="U32" s="128"/>
      <c r="V32" s="128"/>
      <c r="W32" s="128"/>
      <c r="X32" s="128"/>
      <c r="Y32" s="125">
        <v>33</v>
      </c>
      <c r="Z32" s="125">
        <v>39</v>
      </c>
      <c r="AB32" s="129">
        <f t="shared" si="2"/>
        <v>4.6186641402179065E-3</v>
      </c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82</v>
      </c>
      <c r="T33" s="127"/>
      <c r="U33" s="128"/>
      <c r="V33" s="128"/>
      <c r="W33" s="128"/>
      <c r="X33" s="128"/>
      <c r="Y33" s="125">
        <v>198</v>
      </c>
      <c r="Z33" s="125">
        <v>232</v>
      </c>
      <c r="AB33" s="129">
        <f t="shared" si="2"/>
        <v>2.7475130270014213E-2</v>
      </c>
    </row>
    <row r="34" spans="1:3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30" t="s">
        <v>83</v>
      </c>
      <c r="T34" s="130"/>
      <c r="U34" s="131"/>
      <c r="V34" s="131"/>
      <c r="W34" s="131"/>
      <c r="X34" s="131"/>
      <c r="Y34" s="132">
        <v>7529</v>
      </c>
      <c r="Z34" s="132">
        <v>8444</v>
      </c>
      <c r="AA34" s="133"/>
      <c r="AB34" s="134">
        <f t="shared" si="2"/>
        <v>1</v>
      </c>
    </row>
    <row r="35" spans="1:3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Y35" s="135"/>
      <c r="Z35" s="135"/>
      <c r="AB35" s="136"/>
      <c r="AC35" s="136"/>
      <c r="AD35" s="136"/>
      <c r="AE35" s="136"/>
      <c r="AF35" s="13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0" t="s">
        <v>92</v>
      </c>
      <c r="T36" s="120"/>
      <c r="AB36" s="137" t="s">
        <v>25</v>
      </c>
      <c r="AC36" s="119"/>
      <c r="AD36" s="119" t="s">
        <v>26</v>
      </c>
      <c r="AF36" s="119" t="s">
        <v>192</v>
      </c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4" t="s">
        <v>10</v>
      </c>
      <c r="T37" s="125"/>
      <c r="U37" s="125"/>
      <c r="V37" s="125"/>
      <c r="W37" s="125"/>
      <c r="X37" s="125"/>
      <c r="Y37" s="125"/>
      <c r="Z37" s="125"/>
      <c r="AB37" s="122" t="str">
        <f>TEXT(Z37,"###,###")</f>
        <v/>
      </c>
      <c r="AD37" s="123" t="e">
        <f>Z37/Y37-1</f>
        <v>#DIV/0!</v>
      </c>
      <c r="AF37" s="123" t="e">
        <f>Z37/T37-1</f>
        <v>#DIV/0!</v>
      </c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4" t="s">
        <v>11</v>
      </c>
      <c r="T38" s="125"/>
      <c r="U38" s="125"/>
      <c r="V38" s="125"/>
      <c r="W38" s="125"/>
      <c r="X38" s="125"/>
      <c r="Y38" s="125"/>
      <c r="Z38" s="125"/>
      <c r="AB38" s="122" t="str">
        <f>TEXT(Z38,"###,###")</f>
        <v/>
      </c>
      <c r="AD38" s="123" t="e">
        <f>Z38/Y38-1</f>
        <v>#DIV/0!</v>
      </c>
      <c r="AF38" s="123" t="e">
        <f>Z38/T38-1</f>
        <v>#DIV/0!</v>
      </c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4" t="s">
        <v>12</v>
      </c>
      <c r="Y39" s="125"/>
      <c r="Z39" s="125"/>
      <c r="AB39" s="122"/>
      <c r="AD39" s="129"/>
      <c r="AF39" s="122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4" t="s">
        <v>34</v>
      </c>
      <c r="T40" s="125"/>
      <c r="U40" s="125"/>
      <c r="V40" s="125"/>
      <c r="W40" s="125"/>
      <c r="X40" s="125"/>
      <c r="Y40" s="125"/>
      <c r="Z40" s="125"/>
      <c r="AB40" s="137"/>
      <c r="AC40" s="119"/>
      <c r="AD40" s="119" t="s">
        <v>33</v>
      </c>
      <c r="AE40" s="119"/>
      <c r="AF40" s="119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AB41" s="138" t="s">
        <v>113</v>
      </c>
      <c r="AD41" s="139" t="e">
        <f>Z37/($Z$37+$Z$38)*100</f>
        <v>#DIV/0!</v>
      </c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1" t="s">
        <v>35</v>
      </c>
      <c r="T42" s="111"/>
      <c r="AB42" s="138" t="s">
        <v>114</v>
      </c>
      <c r="AD42" s="139" t="e">
        <f>Z38/($Z$37+$Z$38)*100</f>
        <v>#DIV/0!</v>
      </c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1" t="s">
        <v>36</v>
      </c>
      <c r="T43" s="111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37</v>
      </c>
      <c r="T44" s="127"/>
      <c r="U44" s="125">
        <v>0</v>
      </c>
      <c r="V44" s="125">
        <v>0</v>
      </c>
      <c r="W44" s="125">
        <v>0</v>
      </c>
      <c r="X44" s="125">
        <v>9</v>
      </c>
      <c r="Y44" s="125">
        <v>9</v>
      </c>
      <c r="Z44" s="125">
        <v>9</v>
      </c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38</v>
      </c>
      <c r="T45" s="127"/>
      <c r="U45" s="125">
        <v>0</v>
      </c>
      <c r="V45" s="125">
        <v>0</v>
      </c>
      <c r="W45" s="125">
        <v>0</v>
      </c>
      <c r="X45" s="125">
        <v>61</v>
      </c>
      <c r="Y45" s="125">
        <v>58</v>
      </c>
      <c r="Z45" s="125">
        <v>79</v>
      </c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39</v>
      </c>
      <c r="T46" s="127"/>
      <c r="U46" s="125">
        <v>0</v>
      </c>
      <c r="V46" s="125">
        <v>0</v>
      </c>
      <c r="W46" s="125">
        <v>0</v>
      </c>
      <c r="X46" s="125">
        <v>269</v>
      </c>
      <c r="Y46" s="125">
        <v>273</v>
      </c>
      <c r="Z46" s="125">
        <v>301</v>
      </c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40</v>
      </c>
      <c r="T47" s="127"/>
      <c r="U47" s="125">
        <v>0</v>
      </c>
      <c r="V47" s="125">
        <v>0</v>
      </c>
      <c r="W47" s="125">
        <v>0</v>
      </c>
      <c r="X47" s="125">
        <v>345</v>
      </c>
      <c r="Y47" s="125">
        <v>315</v>
      </c>
      <c r="Z47" s="125">
        <v>430</v>
      </c>
    </row>
    <row r="48" spans="1:32" ht="16.5" customHeight="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S48" s="127" t="s">
        <v>41</v>
      </c>
      <c r="T48" s="127"/>
      <c r="U48" s="125">
        <v>0</v>
      </c>
      <c r="V48" s="125">
        <v>0</v>
      </c>
      <c r="W48" s="125">
        <v>0</v>
      </c>
      <c r="X48" s="125">
        <v>508</v>
      </c>
      <c r="Y48" s="125">
        <v>506</v>
      </c>
      <c r="Z48" s="125">
        <v>534</v>
      </c>
    </row>
    <row r="49" spans="1:26" ht="15" customHeight="1" x14ac:dyDescent="0.25">
      <c r="A49" s="89" t="str">
        <f>"Number of jobs by age and sex of job holders in "&amp;S1&amp;" ("&amp;Z2&amp;") *"</f>
        <v>Number of jobs by age and sex of job holders in Berri and Barmera (2017-18) *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S49" s="127" t="s">
        <v>42</v>
      </c>
      <c r="T49" s="127"/>
      <c r="U49" s="125">
        <v>0</v>
      </c>
      <c r="V49" s="125">
        <v>0</v>
      </c>
      <c r="W49" s="125">
        <v>0</v>
      </c>
      <c r="X49" s="125">
        <v>376</v>
      </c>
      <c r="Y49" s="125">
        <v>358</v>
      </c>
      <c r="Z49" s="125">
        <v>349</v>
      </c>
    </row>
    <row r="50" spans="1:26" ht="15" customHeight="1" x14ac:dyDescent="0.25">
      <c r="A50" s="5"/>
      <c r="S50" s="127" t="s">
        <v>43</v>
      </c>
      <c r="T50" s="127"/>
      <c r="U50" s="125">
        <v>0</v>
      </c>
      <c r="V50" s="125">
        <v>0</v>
      </c>
      <c r="W50" s="125">
        <v>0</v>
      </c>
      <c r="X50" s="125">
        <v>279</v>
      </c>
      <c r="Y50" s="125">
        <v>346</v>
      </c>
      <c r="Z50" s="125">
        <v>374</v>
      </c>
    </row>
    <row r="51" spans="1:26" ht="15" customHeight="1" x14ac:dyDescent="0.25">
      <c r="S51" s="127" t="s">
        <v>44</v>
      </c>
      <c r="T51" s="127"/>
      <c r="U51" s="125">
        <v>0</v>
      </c>
      <c r="V51" s="125">
        <v>0</v>
      </c>
      <c r="W51" s="125">
        <v>0</v>
      </c>
      <c r="X51" s="125">
        <v>367</v>
      </c>
      <c r="Y51" s="125">
        <v>352</v>
      </c>
      <c r="Z51" s="125">
        <v>368</v>
      </c>
    </row>
    <row r="52" spans="1:26" ht="15" customHeight="1" x14ac:dyDescent="0.25">
      <c r="A52" s="3"/>
      <c r="B52" s="3"/>
      <c r="C52" s="3"/>
      <c r="D52" s="4"/>
      <c r="E52" s="8"/>
      <c r="S52" s="127" t="s">
        <v>45</v>
      </c>
      <c r="T52" s="127"/>
      <c r="U52" s="125">
        <v>0</v>
      </c>
      <c r="V52" s="125">
        <v>0</v>
      </c>
      <c r="W52" s="125">
        <v>0</v>
      </c>
      <c r="X52" s="125">
        <v>360</v>
      </c>
      <c r="Y52" s="125">
        <v>386</v>
      </c>
      <c r="Z52" s="125">
        <v>446</v>
      </c>
    </row>
    <row r="53" spans="1:26" ht="15" customHeight="1" x14ac:dyDescent="0.25">
      <c r="A53" s="3"/>
      <c r="B53" s="3"/>
      <c r="C53" s="3"/>
      <c r="D53" s="4"/>
      <c r="E53" s="8"/>
      <c r="S53" s="127" t="s">
        <v>46</v>
      </c>
      <c r="T53" s="127"/>
      <c r="U53" s="125">
        <v>0</v>
      </c>
      <c r="V53" s="125">
        <v>0</v>
      </c>
      <c r="W53" s="125">
        <v>0</v>
      </c>
      <c r="X53" s="125">
        <v>346</v>
      </c>
      <c r="Y53" s="125">
        <v>346</v>
      </c>
      <c r="Z53" s="125">
        <v>359</v>
      </c>
    </row>
    <row r="54" spans="1:26" ht="15" customHeight="1" x14ac:dyDescent="0.25">
      <c r="A54" s="3"/>
      <c r="B54" s="3"/>
      <c r="C54" s="3"/>
      <c r="D54" s="4"/>
      <c r="E54" s="8"/>
      <c r="S54" s="127" t="s">
        <v>47</v>
      </c>
      <c r="T54" s="127"/>
      <c r="U54" s="125">
        <v>0</v>
      </c>
      <c r="V54" s="125">
        <v>0</v>
      </c>
      <c r="W54" s="125">
        <v>0</v>
      </c>
      <c r="X54" s="125">
        <v>340</v>
      </c>
      <c r="Y54" s="125">
        <v>346</v>
      </c>
      <c r="Z54" s="125">
        <v>460</v>
      </c>
    </row>
    <row r="55" spans="1:26" ht="15" customHeight="1" x14ac:dyDescent="0.25">
      <c r="A55" s="1"/>
      <c r="B55" s="1"/>
      <c r="C55" s="1"/>
      <c r="D55" s="1"/>
      <c r="E55" s="1"/>
      <c r="S55" s="127" t="s">
        <v>48</v>
      </c>
      <c r="T55" s="127"/>
      <c r="U55" s="125">
        <v>0</v>
      </c>
      <c r="V55" s="125">
        <v>0</v>
      </c>
      <c r="W55" s="125">
        <v>0</v>
      </c>
      <c r="X55" s="125">
        <v>323</v>
      </c>
      <c r="Y55" s="125">
        <v>346</v>
      </c>
      <c r="Z55" s="125">
        <v>397</v>
      </c>
    </row>
    <row r="56" spans="1:26" ht="15" customHeight="1" x14ac:dyDescent="0.25">
      <c r="A56" s="9"/>
      <c r="B56" s="3"/>
      <c r="C56" s="3"/>
      <c r="D56" s="3"/>
      <c r="E56" s="3"/>
      <c r="S56" s="127" t="s">
        <v>49</v>
      </c>
      <c r="T56" s="127"/>
      <c r="U56" s="125">
        <v>0</v>
      </c>
      <c r="V56" s="125">
        <v>0</v>
      </c>
      <c r="W56" s="125">
        <v>0</v>
      </c>
      <c r="X56" s="125">
        <v>133</v>
      </c>
      <c r="Y56" s="125">
        <v>163</v>
      </c>
      <c r="Z56" s="125">
        <v>193</v>
      </c>
    </row>
    <row r="57" spans="1:26" ht="15" customHeight="1" x14ac:dyDescent="0.25">
      <c r="A57" s="3"/>
      <c r="B57" s="3"/>
      <c r="C57" s="3"/>
      <c r="D57" s="3"/>
      <c r="E57" s="3"/>
      <c r="S57" s="127" t="s">
        <v>50</v>
      </c>
      <c r="T57" s="127"/>
      <c r="U57" s="125">
        <v>0</v>
      </c>
      <c r="V57" s="125">
        <v>0</v>
      </c>
      <c r="W57" s="125">
        <v>0</v>
      </c>
      <c r="X57" s="125">
        <v>58</v>
      </c>
      <c r="Y57" s="125">
        <v>70</v>
      </c>
      <c r="Z57" s="125">
        <v>92</v>
      </c>
    </row>
    <row r="58" spans="1:26" ht="15" customHeight="1" x14ac:dyDescent="0.25">
      <c r="A58" s="3"/>
      <c r="B58" s="3"/>
      <c r="C58" s="3"/>
      <c r="D58" s="10"/>
      <c r="E58" s="8"/>
      <c r="S58" s="127" t="s">
        <v>51</v>
      </c>
      <c r="T58" s="127"/>
      <c r="U58" s="125">
        <v>0</v>
      </c>
      <c r="V58" s="125">
        <v>0</v>
      </c>
      <c r="W58" s="125">
        <v>0</v>
      </c>
      <c r="X58" s="125">
        <v>22</v>
      </c>
      <c r="Y58" s="125">
        <v>27</v>
      </c>
      <c r="Z58" s="125">
        <v>29</v>
      </c>
    </row>
    <row r="59" spans="1:26" ht="15" customHeight="1" x14ac:dyDescent="0.25">
      <c r="A59" s="3"/>
      <c r="B59" s="3"/>
      <c r="C59" s="3"/>
      <c r="D59" s="10"/>
      <c r="E59" s="8"/>
      <c r="S59" s="127" t="s">
        <v>52</v>
      </c>
      <c r="T59" s="127"/>
      <c r="U59" s="125">
        <v>0</v>
      </c>
      <c r="V59" s="125">
        <v>0</v>
      </c>
      <c r="W59" s="125">
        <v>0</v>
      </c>
      <c r="X59" s="125">
        <v>11</v>
      </c>
      <c r="Y59" s="125">
        <v>12</v>
      </c>
      <c r="Z59" s="125">
        <v>21</v>
      </c>
    </row>
    <row r="60" spans="1:26" ht="15" customHeight="1" x14ac:dyDescent="0.25">
      <c r="A60" s="3"/>
      <c r="B60" s="3"/>
      <c r="C60" s="3"/>
      <c r="D60" s="10"/>
      <c r="E60" s="8"/>
      <c r="S60" s="127" t="s">
        <v>53</v>
      </c>
      <c r="T60" s="127"/>
      <c r="U60" s="125">
        <v>0</v>
      </c>
      <c r="V60" s="125">
        <v>0</v>
      </c>
      <c r="W60" s="125">
        <v>0</v>
      </c>
      <c r="X60" s="125">
        <v>10</v>
      </c>
      <c r="Y60" s="125">
        <v>6</v>
      </c>
      <c r="Z60" s="125">
        <v>16</v>
      </c>
    </row>
    <row r="61" spans="1:26" ht="15" customHeight="1" x14ac:dyDescent="0.25">
      <c r="S61" s="130" t="s">
        <v>54</v>
      </c>
      <c r="T61" s="130"/>
      <c r="U61" s="125">
        <v>0</v>
      </c>
      <c r="V61" s="125">
        <v>0</v>
      </c>
      <c r="W61" s="125">
        <v>0</v>
      </c>
      <c r="X61" s="125">
        <v>3810</v>
      </c>
      <c r="Y61" s="125">
        <v>3921</v>
      </c>
      <c r="Z61" s="125">
        <v>4460</v>
      </c>
    </row>
    <row r="62" spans="1:26" x14ac:dyDescent="0.25">
      <c r="S62" s="111" t="s">
        <v>55</v>
      </c>
      <c r="T62" s="111"/>
    </row>
    <row r="63" spans="1:26" ht="15.75" customHeight="1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S63" s="127" t="s">
        <v>37</v>
      </c>
      <c r="T63" s="127"/>
      <c r="U63" s="125">
        <v>0</v>
      </c>
      <c r="V63" s="125">
        <v>0</v>
      </c>
      <c r="W63" s="125">
        <v>0</v>
      </c>
      <c r="X63" s="125">
        <v>7</v>
      </c>
      <c r="Y63" s="125">
        <v>11</v>
      </c>
      <c r="Z63" s="125">
        <v>5</v>
      </c>
    </row>
    <row r="64" spans="1:26" ht="15.75" customHeight="1" x14ac:dyDescent="0.25">
      <c r="A64" s="89" t="str">
        <f>"Number of employed persons per occupation of main job by sex in "&amp;S1&amp;" ("&amp;Z2&amp;") *"</f>
        <v>Number of employed persons per occupation of main job by sex in Berri and Barmera (2017-18) *</v>
      </c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S64" s="127" t="s">
        <v>38</v>
      </c>
      <c r="T64" s="127"/>
      <c r="U64" s="125">
        <v>0</v>
      </c>
      <c r="V64" s="125">
        <v>0</v>
      </c>
      <c r="W64" s="125">
        <v>0</v>
      </c>
      <c r="X64" s="125">
        <v>74</v>
      </c>
      <c r="Y64" s="125">
        <v>86</v>
      </c>
      <c r="Z64" s="125">
        <v>97</v>
      </c>
    </row>
    <row r="65" spans="19:26" x14ac:dyDescent="0.25">
      <c r="S65" s="127" t="s">
        <v>39</v>
      </c>
      <c r="T65" s="127"/>
      <c r="U65" s="125">
        <v>0</v>
      </c>
      <c r="V65" s="125">
        <v>0</v>
      </c>
      <c r="W65" s="125">
        <v>0</v>
      </c>
      <c r="X65" s="125">
        <v>250</v>
      </c>
      <c r="Y65" s="125">
        <v>261</v>
      </c>
      <c r="Z65" s="125">
        <v>332</v>
      </c>
    </row>
    <row r="66" spans="19:26" x14ac:dyDescent="0.25">
      <c r="S66" s="127" t="s">
        <v>40</v>
      </c>
      <c r="T66" s="127"/>
      <c r="U66" s="125">
        <v>0</v>
      </c>
      <c r="V66" s="125">
        <v>0</v>
      </c>
      <c r="W66" s="125">
        <v>0</v>
      </c>
      <c r="X66" s="125">
        <v>415</v>
      </c>
      <c r="Y66" s="125">
        <v>333</v>
      </c>
      <c r="Z66" s="125">
        <v>364</v>
      </c>
    </row>
    <row r="67" spans="19:26" x14ac:dyDescent="0.25">
      <c r="S67" s="127" t="s">
        <v>41</v>
      </c>
      <c r="T67" s="127"/>
      <c r="U67" s="125">
        <v>0</v>
      </c>
      <c r="V67" s="125">
        <v>0</v>
      </c>
      <c r="W67" s="125">
        <v>0</v>
      </c>
      <c r="X67" s="125">
        <v>364</v>
      </c>
      <c r="Y67" s="125">
        <v>337</v>
      </c>
      <c r="Z67" s="125">
        <v>366</v>
      </c>
    </row>
    <row r="68" spans="19:26" x14ac:dyDescent="0.25">
      <c r="S68" s="127" t="s">
        <v>42</v>
      </c>
      <c r="T68" s="127"/>
      <c r="U68" s="125">
        <v>0</v>
      </c>
      <c r="V68" s="125">
        <v>0</v>
      </c>
      <c r="W68" s="125">
        <v>0</v>
      </c>
      <c r="X68" s="125">
        <v>346</v>
      </c>
      <c r="Y68" s="125">
        <v>321</v>
      </c>
      <c r="Z68" s="125">
        <v>318</v>
      </c>
    </row>
    <row r="69" spans="19:26" x14ac:dyDescent="0.25">
      <c r="S69" s="127" t="s">
        <v>43</v>
      </c>
      <c r="T69" s="127"/>
      <c r="U69" s="125">
        <v>0</v>
      </c>
      <c r="V69" s="125">
        <v>0</v>
      </c>
      <c r="W69" s="125">
        <v>0</v>
      </c>
      <c r="X69" s="125">
        <v>256</v>
      </c>
      <c r="Y69" s="125">
        <v>299</v>
      </c>
      <c r="Z69" s="125">
        <v>326</v>
      </c>
    </row>
    <row r="70" spans="19:26" x14ac:dyDescent="0.25">
      <c r="S70" s="127" t="s">
        <v>44</v>
      </c>
      <c r="T70" s="127"/>
      <c r="U70" s="125">
        <v>0</v>
      </c>
      <c r="V70" s="125">
        <v>0</v>
      </c>
      <c r="W70" s="125">
        <v>0</v>
      </c>
      <c r="X70" s="125">
        <v>286</v>
      </c>
      <c r="Y70" s="125">
        <v>321</v>
      </c>
      <c r="Z70" s="125">
        <v>338</v>
      </c>
    </row>
    <row r="71" spans="19:26" x14ac:dyDescent="0.25">
      <c r="S71" s="127" t="s">
        <v>45</v>
      </c>
      <c r="T71" s="127"/>
      <c r="U71" s="125">
        <v>0</v>
      </c>
      <c r="V71" s="125">
        <v>0</v>
      </c>
      <c r="W71" s="125">
        <v>0</v>
      </c>
      <c r="X71" s="125">
        <v>387</v>
      </c>
      <c r="Y71" s="125">
        <v>389</v>
      </c>
      <c r="Z71" s="125">
        <v>409</v>
      </c>
    </row>
    <row r="72" spans="19:26" x14ac:dyDescent="0.25">
      <c r="S72" s="127" t="s">
        <v>46</v>
      </c>
      <c r="T72" s="127"/>
      <c r="U72" s="125">
        <v>0</v>
      </c>
      <c r="V72" s="125">
        <v>0</v>
      </c>
      <c r="W72" s="125">
        <v>0</v>
      </c>
      <c r="X72" s="125">
        <v>348</v>
      </c>
      <c r="Y72" s="125">
        <v>376</v>
      </c>
      <c r="Z72" s="125">
        <v>403</v>
      </c>
    </row>
    <row r="73" spans="19:26" x14ac:dyDescent="0.25">
      <c r="S73" s="127" t="s">
        <v>47</v>
      </c>
      <c r="T73" s="127"/>
      <c r="U73" s="125">
        <v>0</v>
      </c>
      <c r="V73" s="125">
        <v>0</v>
      </c>
      <c r="W73" s="125">
        <v>0</v>
      </c>
      <c r="X73" s="125">
        <v>339</v>
      </c>
      <c r="Y73" s="125">
        <v>379</v>
      </c>
      <c r="Z73" s="125">
        <v>456</v>
      </c>
    </row>
    <row r="74" spans="19:26" x14ac:dyDescent="0.25">
      <c r="S74" s="127" t="s">
        <v>48</v>
      </c>
      <c r="T74" s="127"/>
      <c r="U74" s="125">
        <v>0</v>
      </c>
      <c r="V74" s="125">
        <v>0</v>
      </c>
      <c r="W74" s="125">
        <v>0</v>
      </c>
      <c r="X74" s="125">
        <v>261</v>
      </c>
      <c r="Y74" s="125">
        <v>291</v>
      </c>
      <c r="Z74" s="125">
        <v>304</v>
      </c>
    </row>
    <row r="75" spans="19:26" x14ac:dyDescent="0.25">
      <c r="S75" s="127" t="s">
        <v>49</v>
      </c>
      <c r="T75" s="127"/>
      <c r="U75" s="125">
        <v>0</v>
      </c>
      <c r="V75" s="125">
        <v>0</v>
      </c>
      <c r="W75" s="125">
        <v>0</v>
      </c>
      <c r="X75" s="125">
        <v>102</v>
      </c>
      <c r="Y75" s="125">
        <v>115</v>
      </c>
      <c r="Z75" s="125">
        <v>156</v>
      </c>
    </row>
    <row r="76" spans="19:26" x14ac:dyDescent="0.25">
      <c r="S76" s="127" t="s">
        <v>50</v>
      </c>
      <c r="T76" s="127"/>
      <c r="U76" s="125">
        <v>0</v>
      </c>
      <c r="V76" s="125">
        <v>0</v>
      </c>
      <c r="W76" s="125">
        <v>0</v>
      </c>
      <c r="X76" s="125">
        <v>44</v>
      </c>
      <c r="Y76" s="125">
        <v>42</v>
      </c>
      <c r="Z76" s="125">
        <v>58</v>
      </c>
    </row>
    <row r="77" spans="19:26" x14ac:dyDescent="0.25">
      <c r="S77" s="127" t="s">
        <v>51</v>
      </c>
      <c r="T77" s="127"/>
      <c r="U77" s="125">
        <v>0</v>
      </c>
      <c r="V77" s="125">
        <v>0</v>
      </c>
      <c r="W77" s="125">
        <v>0</v>
      </c>
      <c r="X77" s="125">
        <v>25</v>
      </c>
      <c r="Y77" s="125">
        <v>27</v>
      </c>
      <c r="Z77" s="125">
        <v>30</v>
      </c>
    </row>
    <row r="78" spans="19:26" x14ac:dyDescent="0.25">
      <c r="S78" s="127" t="s">
        <v>52</v>
      </c>
      <c r="T78" s="127"/>
      <c r="U78" s="125">
        <v>0</v>
      </c>
      <c r="V78" s="125">
        <v>0</v>
      </c>
      <c r="W78" s="125">
        <v>0</v>
      </c>
      <c r="X78" s="125">
        <v>9</v>
      </c>
      <c r="Y78" s="125">
        <v>14</v>
      </c>
      <c r="Z78" s="125">
        <v>16</v>
      </c>
    </row>
    <row r="79" spans="19:26" x14ac:dyDescent="0.25">
      <c r="S79" s="127" t="s">
        <v>53</v>
      </c>
      <c r="T79" s="127"/>
      <c r="U79" s="125">
        <v>0</v>
      </c>
      <c r="V79" s="125">
        <v>0</v>
      </c>
      <c r="W79" s="125">
        <v>0</v>
      </c>
      <c r="X79" s="125">
        <v>1</v>
      </c>
      <c r="Y79" s="125">
        <v>6</v>
      </c>
      <c r="Z79" s="125">
        <v>7</v>
      </c>
    </row>
    <row r="80" spans="19:26" x14ac:dyDescent="0.25">
      <c r="S80" s="130" t="s">
        <v>54</v>
      </c>
      <c r="T80" s="130"/>
      <c r="U80" s="125">
        <v>0</v>
      </c>
      <c r="V80" s="125">
        <v>0</v>
      </c>
      <c r="W80" s="125">
        <v>0</v>
      </c>
      <c r="X80" s="125">
        <v>3528</v>
      </c>
      <c r="Y80" s="125">
        <v>3608</v>
      </c>
      <c r="Z80" s="125">
        <v>3986</v>
      </c>
    </row>
    <row r="81" spans="1:32" x14ac:dyDescent="0.25">
      <c r="S81" s="140" t="s">
        <v>56</v>
      </c>
      <c r="T81" s="140"/>
      <c r="Y81" s="135"/>
      <c r="Z81" s="135"/>
      <c r="AB81" s="141"/>
      <c r="AC81" s="141"/>
      <c r="AD81" s="141"/>
      <c r="AE81" s="141"/>
      <c r="AF81" s="141"/>
    </row>
    <row r="82" spans="1:32" ht="15.75" customHeight="1" x14ac:dyDescent="0.25">
      <c r="A82" s="92"/>
      <c r="B82" s="92"/>
      <c r="C82" s="154" t="str">
        <f>S1</f>
        <v>Berri and Barmera</v>
      </c>
      <c r="D82" s="154"/>
      <c r="E82" s="154"/>
      <c r="F82" s="154"/>
      <c r="G82" s="154"/>
      <c r="H82" s="93"/>
      <c r="I82" s="93"/>
      <c r="J82" s="155" t="str">
        <f>'State data for spotlight'!A1</f>
        <v>South Australia</v>
      </c>
      <c r="K82" s="155"/>
      <c r="L82" s="155"/>
      <c r="M82" s="155"/>
      <c r="N82" s="155"/>
      <c r="O82" s="155"/>
      <c r="S82" s="142" t="s">
        <v>36</v>
      </c>
      <c r="T82" s="142"/>
    </row>
    <row r="83" spans="1:32" ht="15" customHeight="1" x14ac:dyDescent="0.25">
      <c r="A83" s="92"/>
      <c r="B83" s="92"/>
      <c r="C83" s="94"/>
      <c r="D83" s="156" t="s">
        <v>0</v>
      </c>
      <c r="E83" s="156"/>
      <c r="F83" s="156" t="s">
        <v>202</v>
      </c>
      <c r="G83" s="156"/>
      <c r="H83" s="94"/>
      <c r="I83" s="94"/>
      <c r="J83" s="94"/>
      <c r="K83" s="94"/>
      <c r="L83" s="156" t="s">
        <v>0</v>
      </c>
      <c r="M83" s="156"/>
      <c r="N83" s="156" t="s">
        <v>202</v>
      </c>
      <c r="O83" s="156"/>
      <c r="S83" s="127" t="s">
        <v>57</v>
      </c>
      <c r="T83" s="127"/>
      <c r="U83" s="125">
        <v>0</v>
      </c>
      <c r="V83" s="125">
        <v>0</v>
      </c>
      <c r="W83" s="125">
        <v>0</v>
      </c>
      <c r="X83" s="125">
        <v>168</v>
      </c>
      <c r="Y83" s="125">
        <v>195</v>
      </c>
      <c r="Z83" s="125">
        <v>209</v>
      </c>
      <c r="AD83" s="129"/>
    </row>
    <row r="84" spans="1:32" ht="15" customHeight="1" x14ac:dyDescent="0.25">
      <c r="A84" s="92"/>
      <c r="B84" s="92"/>
      <c r="C84" s="108" t="s">
        <v>1</v>
      </c>
      <c r="D84" s="156" t="s">
        <v>2</v>
      </c>
      <c r="E84" s="156"/>
      <c r="F84" s="156" t="s">
        <v>203</v>
      </c>
      <c r="G84" s="156"/>
      <c r="H84" s="94"/>
      <c r="I84" s="94"/>
      <c r="J84" s="94"/>
      <c r="K84" s="108" t="s">
        <v>1</v>
      </c>
      <c r="L84" s="156" t="s">
        <v>2</v>
      </c>
      <c r="M84" s="156"/>
      <c r="N84" s="156" t="s">
        <v>203</v>
      </c>
      <c r="O84" s="156"/>
      <c r="S84" s="127" t="s">
        <v>58</v>
      </c>
      <c r="T84" s="127"/>
      <c r="U84" s="125">
        <v>0</v>
      </c>
      <c r="V84" s="125">
        <v>0</v>
      </c>
      <c r="W84" s="125">
        <v>0</v>
      </c>
      <c r="X84" s="125">
        <v>191</v>
      </c>
      <c r="Y84" s="125">
        <v>192</v>
      </c>
      <c r="Z84" s="125">
        <v>215</v>
      </c>
    </row>
    <row r="85" spans="1:32" ht="15" customHeight="1" x14ac:dyDescent="0.25">
      <c r="A85" s="95" t="s">
        <v>3</v>
      </c>
      <c r="B85" s="95"/>
      <c r="C85" s="109" t="str">
        <f t="shared" ref="C85:C90" si="3">AB4</f>
        <v>8,447</v>
      </c>
      <c r="D85" s="96">
        <f t="shared" ref="D85:D90" si="4">AD4</f>
        <v>0.12192854296719347</v>
      </c>
      <c r="E85" s="97">
        <f t="shared" ref="E85:E90" si="5">AD4</f>
        <v>0.12192854296719347</v>
      </c>
      <c r="F85" s="96">
        <f t="shared" ref="F85:F90" si="6">AF4</f>
        <v>0.43778723404255326</v>
      </c>
      <c r="G85" s="97">
        <f t="shared" ref="G85:G90" si="7">AF4</f>
        <v>0.43778723404255326</v>
      </c>
      <c r="H85" s="107"/>
      <c r="I85" s="107"/>
      <c r="J85" s="150" t="str">
        <f>'State data for spotlight'!J4</f>
        <v>1,279,862</v>
      </c>
      <c r="K85" s="150"/>
      <c r="L85" s="96">
        <f>'State data for spotlight'!L4</f>
        <v>2.809987460648844E-2</v>
      </c>
      <c r="M85" s="97">
        <f>'State data for spotlight'!L4</f>
        <v>2.809987460648844E-2</v>
      </c>
      <c r="N85" s="96">
        <f>'State data for spotlight'!N4</f>
        <v>3.393698605569484E-2</v>
      </c>
      <c r="O85" s="97">
        <f>'State data for spotlight'!N4</f>
        <v>3.393698605569484E-2</v>
      </c>
      <c r="S85" s="127" t="s">
        <v>196</v>
      </c>
      <c r="T85" s="127"/>
      <c r="U85" s="125">
        <v>0</v>
      </c>
      <c r="V85" s="125">
        <v>0</v>
      </c>
      <c r="W85" s="125">
        <v>0</v>
      </c>
      <c r="X85" s="125">
        <v>392</v>
      </c>
      <c r="Y85" s="125">
        <v>404</v>
      </c>
      <c r="Z85" s="125">
        <v>438</v>
      </c>
    </row>
    <row r="86" spans="1:32" ht="15" customHeight="1" x14ac:dyDescent="0.25">
      <c r="A86" s="98" t="s">
        <v>4</v>
      </c>
      <c r="B86" s="95"/>
      <c r="C86" s="109" t="str">
        <f t="shared" si="3"/>
        <v>4,460</v>
      </c>
      <c r="D86" s="96">
        <f t="shared" si="4"/>
        <v>0.13746493241520019</v>
      </c>
      <c r="E86" s="97">
        <f t="shared" si="5"/>
        <v>0.13746493241520019</v>
      </c>
      <c r="F86" s="96">
        <f t="shared" si="6"/>
        <v>0.42128744423199493</v>
      </c>
      <c r="G86" s="97">
        <f t="shared" si="7"/>
        <v>0.42128744423199493</v>
      </c>
      <c r="H86" s="107"/>
      <c r="I86" s="107"/>
      <c r="J86" s="150" t="str">
        <f>'State data for spotlight'!J5</f>
        <v>659,244</v>
      </c>
      <c r="K86" s="150"/>
      <c r="L86" s="96">
        <f>'State data for spotlight'!L5</f>
        <v>2.9388388611901739E-2</v>
      </c>
      <c r="M86" s="97">
        <f>'State data for spotlight'!L5</f>
        <v>2.9388388611901739E-2</v>
      </c>
      <c r="N86" s="96">
        <f>'State data for spotlight'!N5</f>
        <v>2.4136757872758929E-2</v>
      </c>
      <c r="O86" s="97">
        <f>'State data for spotlight'!N5</f>
        <v>2.4136757872758929E-2</v>
      </c>
      <c r="S86" s="127" t="s">
        <v>197</v>
      </c>
      <c r="T86" s="127"/>
      <c r="U86" s="125">
        <v>0</v>
      </c>
      <c r="V86" s="125">
        <v>0</v>
      </c>
      <c r="W86" s="125">
        <v>0</v>
      </c>
      <c r="X86" s="125">
        <v>119</v>
      </c>
      <c r="Y86" s="125">
        <v>125</v>
      </c>
      <c r="Z86" s="125">
        <v>141</v>
      </c>
    </row>
    <row r="87" spans="1:32" ht="15" customHeight="1" x14ac:dyDescent="0.25">
      <c r="A87" s="98" t="s">
        <v>5</v>
      </c>
      <c r="B87" s="95"/>
      <c r="C87" s="109" t="str">
        <f t="shared" si="3"/>
        <v>3,984</v>
      </c>
      <c r="D87" s="96">
        <f t="shared" si="4"/>
        <v>0.10421286031042132</v>
      </c>
      <c r="E87" s="97">
        <f t="shared" si="5"/>
        <v>0.10421286031042132</v>
      </c>
      <c r="F87" s="96">
        <f t="shared" si="6"/>
        <v>0.45614035087719307</v>
      </c>
      <c r="G87" s="97">
        <f t="shared" si="7"/>
        <v>0.45614035087719307</v>
      </c>
      <c r="H87" s="107"/>
      <c r="I87" s="107"/>
      <c r="J87" s="150" t="str">
        <f>'State data for spotlight'!J6</f>
        <v>620,601</v>
      </c>
      <c r="K87" s="150"/>
      <c r="L87" s="96">
        <f>'State data for spotlight'!L6</f>
        <v>2.6706570183536282E-2</v>
      </c>
      <c r="M87" s="97">
        <f>'State data for spotlight'!L6</f>
        <v>2.6706570183536282E-2</v>
      </c>
      <c r="N87" s="96">
        <f>'State data for spotlight'!N6</f>
        <v>4.4526092913189652E-2</v>
      </c>
      <c r="O87" s="97">
        <f>'State data for spotlight'!N6</f>
        <v>4.4526092913189652E-2</v>
      </c>
      <c r="S87" s="127" t="s">
        <v>198</v>
      </c>
      <c r="T87" s="127"/>
      <c r="U87" s="125">
        <v>0</v>
      </c>
      <c r="V87" s="125">
        <v>0</v>
      </c>
      <c r="W87" s="125">
        <v>0</v>
      </c>
      <c r="X87" s="125">
        <v>81</v>
      </c>
      <c r="Y87" s="125">
        <v>88</v>
      </c>
      <c r="Z87" s="125">
        <v>84</v>
      </c>
    </row>
    <row r="88" spans="1:32" ht="15" customHeight="1" x14ac:dyDescent="0.25">
      <c r="A88" s="95" t="s">
        <v>6</v>
      </c>
      <c r="B88" s="95"/>
      <c r="C88" s="109" t="str">
        <f t="shared" si="3"/>
        <v>5,800</v>
      </c>
      <c r="D88" s="96">
        <f t="shared" si="4"/>
        <v>0.11089829534571916</v>
      </c>
      <c r="E88" s="97">
        <f t="shared" si="5"/>
        <v>0.11089829534571916</v>
      </c>
      <c r="F88" s="96">
        <f t="shared" si="6"/>
        <v>0.43992055610724923</v>
      </c>
      <c r="G88" s="97">
        <f t="shared" si="7"/>
        <v>0.43992055610724923</v>
      </c>
      <c r="H88" s="107"/>
      <c r="I88" s="107"/>
      <c r="J88" s="150" t="str">
        <f>'State data for spotlight'!J7</f>
        <v>913,238</v>
      </c>
      <c r="K88" s="150"/>
      <c r="L88" s="96">
        <f>'State data for spotlight'!L7</f>
        <v>1.514765826562825E-2</v>
      </c>
      <c r="M88" s="97">
        <f>'State data for spotlight'!L7</f>
        <v>1.514765826562825E-2</v>
      </c>
      <c r="N88" s="96">
        <f>'State data for spotlight'!N7</f>
        <v>1.9375362771799853E-2</v>
      </c>
      <c r="O88" s="97">
        <f>'State data for spotlight'!N7</f>
        <v>1.9375362771799853E-2</v>
      </c>
      <c r="S88" s="127" t="s">
        <v>199</v>
      </c>
      <c r="T88" s="127"/>
      <c r="U88" s="125">
        <v>0</v>
      </c>
      <c r="V88" s="125">
        <v>0</v>
      </c>
      <c r="W88" s="125">
        <v>0</v>
      </c>
      <c r="X88" s="125">
        <v>128</v>
      </c>
      <c r="Y88" s="125">
        <v>133</v>
      </c>
      <c r="Z88" s="125">
        <v>142</v>
      </c>
    </row>
    <row r="89" spans="1:32" ht="15" customHeight="1" x14ac:dyDescent="0.25">
      <c r="A89" s="95" t="s">
        <v>104</v>
      </c>
      <c r="B89" s="95"/>
      <c r="C89" s="146" t="str">
        <f t="shared" si="3"/>
        <v>$36,992</v>
      </c>
      <c r="D89" s="96">
        <f t="shared" si="4"/>
        <v>-1.6954823279298536E-2</v>
      </c>
      <c r="E89" s="97">
        <f t="shared" si="5"/>
        <v>-1.6954823279298536E-2</v>
      </c>
      <c r="F89" s="96">
        <f t="shared" si="6"/>
        <v>0.20138969179305644</v>
      </c>
      <c r="G89" s="97">
        <f t="shared" si="7"/>
        <v>0.20138969179305644</v>
      </c>
      <c r="H89" s="145"/>
      <c r="I89" s="145"/>
      <c r="J89" s="145"/>
      <c r="K89" s="146" t="str">
        <f>'State data for spotlight'!J8</f>
        <v>$42,728</v>
      </c>
      <c r="L89" s="96">
        <f>'State data for spotlight'!L8</f>
        <v>3.2070399710919073E-2</v>
      </c>
      <c r="M89" s="97">
        <f>'State data for spotlight'!L8</f>
        <v>3.2070399710919073E-2</v>
      </c>
      <c r="N89" s="96">
        <f>'State data for spotlight'!N8</f>
        <v>0.1573414772881172</v>
      </c>
      <c r="O89" s="97">
        <f>'State data for spotlight'!N8</f>
        <v>0.1573414772881172</v>
      </c>
      <c r="S89" s="127" t="s">
        <v>200</v>
      </c>
      <c r="T89" s="127"/>
      <c r="U89" s="125">
        <v>0</v>
      </c>
      <c r="V89" s="125">
        <v>0</v>
      </c>
      <c r="W89" s="125">
        <v>0</v>
      </c>
      <c r="X89" s="125">
        <v>311</v>
      </c>
      <c r="Y89" s="125">
        <v>333</v>
      </c>
      <c r="Z89" s="125">
        <v>345</v>
      </c>
    </row>
    <row r="90" spans="1:32" ht="15" customHeight="1" x14ac:dyDescent="0.25">
      <c r="A90" s="95" t="s">
        <v>7</v>
      </c>
      <c r="B90" s="95"/>
      <c r="C90" s="109" t="str">
        <f t="shared" si="3"/>
        <v>$258.1 mil</v>
      </c>
      <c r="D90" s="96">
        <f t="shared" si="4"/>
        <v>0.11233097780420942</v>
      </c>
      <c r="E90" s="97">
        <f t="shared" si="5"/>
        <v>0.11233097780420942</v>
      </c>
      <c r="F90" s="96">
        <f t="shared" si="6"/>
        <v>0.68922862338026469</v>
      </c>
      <c r="G90" s="97">
        <f t="shared" si="7"/>
        <v>0.68922862338026469</v>
      </c>
      <c r="H90" s="107"/>
      <c r="I90" s="107"/>
      <c r="J90" s="107"/>
      <c r="K90" s="109" t="str">
        <f>'State data for spotlight'!J9</f>
        <v>$50.4 bil</v>
      </c>
      <c r="L90" s="96">
        <f>'State data for spotlight'!L9</f>
        <v>4.2107412876399852E-2</v>
      </c>
      <c r="M90" s="97">
        <f>'State data for spotlight'!L9</f>
        <v>4.2107412876399852E-2</v>
      </c>
      <c r="N90" s="96">
        <f>'State data for spotlight'!N9</f>
        <v>0.18531075111503581</v>
      </c>
      <c r="O90" s="97">
        <f>'State data for spotlight'!N9</f>
        <v>0.18531075111503581</v>
      </c>
      <c r="S90" s="127" t="s">
        <v>59</v>
      </c>
      <c r="T90" s="127"/>
      <c r="U90" s="125">
        <v>0</v>
      </c>
      <c r="V90" s="125">
        <v>0</v>
      </c>
      <c r="W90" s="125">
        <v>0</v>
      </c>
      <c r="X90" s="125">
        <v>601</v>
      </c>
      <c r="Y90" s="125">
        <v>610</v>
      </c>
      <c r="Z90" s="125">
        <v>653</v>
      </c>
    </row>
    <row r="91" spans="1:32" ht="15" customHeight="1" x14ac:dyDescent="0.25">
      <c r="S91" s="130" t="s">
        <v>54</v>
      </c>
      <c r="T91" s="130"/>
      <c r="U91" s="125">
        <v>0</v>
      </c>
      <c r="V91" s="125">
        <v>0</v>
      </c>
      <c r="W91" s="125">
        <v>0</v>
      </c>
      <c r="X91" s="125">
        <v>2664</v>
      </c>
      <c r="Y91" s="125">
        <v>2759</v>
      </c>
      <c r="Z91" s="125">
        <v>3079</v>
      </c>
    </row>
    <row r="92" spans="1:32" ht="15" customHeight="1" x14ac:dyDescent="0.25">
      <c r="A92" s="26" t="s">
        <v>268</v>
      </c>
      <c r="S92" s="142" t="s">
        <v>55</v>
      </c>
      <c r="T92" s="142"/>
    </row>
    <row r="93" spans="1:32" ht="15" customHeight="1" x14ac:dyDescent="0.25">
      <c r="A93" s="110" t="s">
        <v>271</v>
      </c>
      <c r="S93" s="127" t="s">
        <v>57</v>
      </c>
      <c r="T93" s="127"/>
      <c r="U93" s="125">
        <v>0</v>
      </c>
      <c r="V93" s="125">
        <v>0</v>
      </c>
      <c r="W93" s="125">
        <v>0</v>
      </c>
      <c r="X93" s="125">
        <v>132</v>
      </c>
      <c r="Y93" s="125">
        <v>137</v>
      </c>
      <c r="Z93" s="125">
        <v>159</v>
      </c>
    </row>
    <row r="94" spans="1:32" ht="15" customHeight="1" x14ac:dyDescent="0.25">
      <c r="S94" s="127" t="s">
        <v>58</v>
      </c>
      <c r="T94" s="127"/>
      <c r="U94" s="125">
        <v>0</v>
      </c>
      <c r="V94" s="125">
        <v>0</v>
      </c>
      <c r="W94" s="125">
        <v>0</v>
      </c>
      <c r="X94" s="125">
        <v>345</v>
      </c>
      <c r="Y94" s="125">
        <v>338</v>
      </c>
      <c r="Z94" s="125">
        <v>391</v>
      </c>
    </row>
    <row r="95" spans="1:32" ht="15" customHeight="1" x14ac:dyDescent="0.25">
      <c r="A95" s="26" t="s">
        <v>270</v>
      </c>
      <c r="S95" s="127" t="s">
        <v>196</v>
      </c>
      <c r="T95" s="127"/>
      <c r="U95" s="125">
        <v>0</v>
      </c>
      <c r="V95" s="125">
        <v>0</v>
      </c>
      <c r="W95" s="125">
        <v>0</v>
      </c>
      <c r="X95" s="125">
        <v>87</v>
      </c>
      <c r="Y95" s="125">
        <v>94</v>
      </c>
      <c r="Z95" s="125">
        <v>108</v>
      </c>
    </row>
    <row r="96" spans="1:32" ht="15" customHeight="1" x14ac:dyDescent="0.25">
      <c r="S96" s="127" t="s">
        <v>197</v>
      </c>
      <c r="T96" s="127"/>
      <c r="U96" s="125">
        <v>0</v>
      </c>
      <c r="V96" s="125">
        <v>0</v>
      </c>
      <c r="W96" s="125">
        <v>0</v>
      </c>
      <c r="X96" s="125">
        <v>398</v>
      </c>
      <c r="Y96" s="125">
        <v>439</v>
      </c>
      <c r="Z96" s="125">
        <v>467</v>
      </c>
    </row>
    <row r="97" spans="1:32" ht="15" customHeight="1" x14ac:dyDescent="0.25">
      <c r="S97" s="127" t="s">
        <v>198</v>
      </c>
      <c r="T97" s="127"/>
      <c r="U97" s="125">
        <v>0</v>
      </c>
      <c r="V97" s="125">
        <v>0</v>
      </c>
      <c r="W97" s="125">
        <v>0</v>
      </c>
      <c r="X97" s="125">
        <v>339</v>
      </c>
      <c r="Y97" s="125">
        <v>370</v>
      </c>
      <c r="Z97" s="125">
        <v>397</v>
      </c>
    </row>
    <row r="98" spans="1:32" ht="15" customHeight="1" x14ac:dyDescent="0.25">
      <c r="S98" s="127" t="s">
        <v>199</v>
      </c>
      <c r="T98" s="127"/>
      <c r="U98" s="125">
        <v>0</v>
      </c>
      <c r="V98" s="125">
        <v>0</v>
      </c>
      <c r="W98" s="125">
        <v>0</v>
      </c>
      <c r="X98" s="125">
        <v>236</v>
      </c>
      <c r="Y98" s="125">
        <v>256</v>
      </c>
      <c r="Z98" s="125">
        <v>252</v>
      </c>
    </row>
    <row r="99" spans="1:32" ht="15" customHeight="1" x14ac:dyDescent="0.25">
      <c r="S99" s="127" t="s">
        <v>200</v>
      </c>
      <c r="T99" s="127"/>
      <c r="U99" s="125">
        <v>0</v>
      </c>
      <c r="V99" s="125">
        <v>0</v>
      </c>
      <c r="W99" s="125">
        <v>0</v>
      </c>
      <c r="X99" s="125">
        <v>18</v>
      </c>
      <c r="Y99" s="125">
        <v>23</v>
      </c>
      <c r="Z99" s="125">
        <v>23</v>
      </c>
    </row>
    <row r="100" spans="1:32" x14ac:dyDescent="0.25">
      <c r="A100" s="27"/>
      <c r="S100" s="127" t="s">
        <v>59</v>
      </c>
      <c r="T100" s="127"/>
      <c r="U100" s="125">
        <v>0</v>
      </c>
      <c r="V100" s="125">
        <v>0</v>
      </c>
      <c r="W100" s="125">
        <v>0</v>
      </c>
      <c r="X100" s="125">
        <v>329</v>
      </c>
      <c r="Y100" s="125">
        <v>302</v>
      </c>
      <c r="Z100" s="125">
        <v>347</v>
      </c>
    </row>
    <row r="101" spans="1:32" x14ac:dyDescent="0.25">
      <c r="S101" s="130" t="s">
        <v>54</v>
      </c>
      <c r="T101" s="130"/>
      <c r="U101" s="125">
        <v>0</v>
      </c>
      <c r="V101" s="125">
        <v>0</v>
      </c>
      <c r="W101" s="125">
        <v>0</v>
      </c>
      <c r="X101" s="125">
        <v>2388</v>
      </c>
      <c r="Y101" s="125">
        <v>2462</v>
      </c>
      <c r="Z101" s="125">
        <v>2724</v>
      </c>
    </row>
    <row r="102" spans="1:32" x14ac:dyDescent="0.25">
      <c r="A102" s="28"/>
      <c r="S102" s="127"/>
      <c r="T102" s="127"/>
      <c r="Y102" s="135"/>
      <c r="Z102" s="135"/>
      <c r="AB102" s="141"/>
      <c r="AC102" s="141"/>
      <c r="AD102" s="141"/>
      <c r="AE102" s="141"/>
      <c r="AF102" s="141"/>
    </row>
    <row r="103" spans="1:32" x14ac:dyDescent="0.25">
      <c r="A103" s="29"/>
      <c r="S103" s="140" t="s">
        <v>14</v>
      </c>
      <c r="T103" s="140"/>
      <c r="U103" s="119" t="s">
        <v>61</v>
      </c>
      <c r="V103" s="119" t="s">
        <v>62</v>
      </c>
      <c r="W103" s="119" t="s">
        <v>63</v>
      </c>
      <c r="X103" s="119" t="s">
        <v>60</v>
      </c>
      <c r="Y103" s="119" t="s">
        <v>95</v>
      </c>
      <c r="Z103" s="119" t="s">
        <v>95</v>
      </c>
      <c r="AB103" s="137" t="s">
        <v>25</v>
      </c>
      <c r="AC103" s="119"/>
      <c r="AD103" s="119" t="s">
        <v>33</v>
      </c>
      <c r="AE103" s="119"/>
      <c r="AF103" s="119"/>
    </row>
    <row r="104" spans="1:32" x14ac:dyDescent="0.25">
      <c r="S104" s="127" t="s">
        <v>15</v>
      </c>
      <c r="T104" s="127"/>
      <c r="U104" s="125">
        <v>0</v>
      </c>
      <c r="V104" s="125">
        <v>0</v>
      </c>
      <c r="W104" s="125">
        <v>0</v>
      </c>
      <c r="X104" s="125">
        <v>5125</v>
      </c>
      <c r="Y104" s="125">
        <v>5227</v>
      </c>
      <c r="Z104" s="125">
        <v>5809</v>
      </c>
      <c r="AB104" s="122" t="str">
        <f>TEXT(Z104,"###,###")</f>
        <v>5,809</v>
      </c>
      <c r="AD104" s="143">
        <f>Z104/($Z$4)*100</f>
        <v>68.769977506807152</v>
      </c>
      <c r="AF104" s="122"/>
    </row>
    <row r="105" spans="1:32" x14ac:dyDescent="0.25">
      <c r="S105" s="127" t="s">
        <v>18</v>
      </c>
      <c r="T105" s="127"/>
      <c r="U105" s="125">
        <v>0</v>
      </c>
      <c r="V105" s="125">
        <v>0</v>
      </c>
      <c r="W105" s="125">
        <v>0</v>
      </c>
      <c r="X105" s="125">
        <v>1209</v>
      </c>
      <c r="Y105" s="125">
        <v>1270</v>
      </c>
      <c r="Z105" s="125">
        <v>1374</v>
      </c>
      <c r="AB105" s="122" t="str">
        <f>TEXT(Z105,"###,###")</f>
        <v>1,374</v>
      </c>
      <c r="AD105" s="143">
        <f>Z105/($Z$4)*100</f>
        <v>16.266129986977624</v>
      </c>
      <c r="AF105" s="122"/>
    </row>
    <row r="106" spans="1:32" x14ac:dyDescent="0.25">
      <c r="S106" s="130" t="s">
        <v>54</v>
      </c>
      <c r="T106" s="130"/>
      <c r="U106" s="132">
        <v>0</v>
      </c>
      <c r="V106" s="132">
        <v>0</v>
      </c>
      <c r="W106" s="132">
        <v>0</v>
      </c>
      <c r="X106" s="132">
        <v>6334</v>
      </c>
      <c r="Y106" s="132">
        <v>6497</v>
      </c>
      <c r="Z106" s="132">
        <v>7183</v>
      </c>
      <c r="AB106" s="122"/>
      <c r="AD106" s="143"/>
      <c r="AF106" s="122"/>
    </row>
    <row r="107" spans="1:32" x14ac:dyDescent="0.25">
      <c r="S107" s="140" t="s">
        <v>19</v>
      </c>
      <c r="T107" s="140"/>
      <c r="U107" s="125"/>
      <c r="V107" s="125"/>
      <c r="W107" s="125"/>
      <c r="X107" s="125"/>
      <c r="Y107" s="125"/>
      <c r="Z107" s="125"/>
    </row>
    <row r="108" spans="1:32" x14ac:dyDescent="0.25">
      <c r="S108" s="127" t="s">
        <v>20</v>
      </c>
      <c r="T108" s="127"/>
      <c r="U108" s="125">
        <v>0</v>
      </c>
      <c r="V108" s="125">
        <v>0</v>
      </c>
      <c r="W108" s="125">
        <v>0</v>
      </c>
      <c r="X108" s="125">
        <v>924</v>
      </c>
      <c r="Y108" s="125">
        <v>1012</v>
      </c>
      <c r="Z108" s="125">
        <v>1231</v>
      </c>
      <c r="AB108" s="122" t="str">
        <f>TEXT(Z108,"###,###")</f>
        <v>1,231</v>
      </c>
      <c r="AD108" s="143">
        <f>Z108/($Z$4)*100</f>
        <v>14.573221261986506</v>
      </c>
      <c r="AF108" s="122"/>
    </row>
    <row r="109" spans="1:32" x14ac:dyDescent="0.25">
      <c r="S109" s="127" t="s">
        <v>21</v>
      </c>
      <c r="T109" s="127"/>
      <c r="U109" s="125">
        <v>0</v>
      </c>
      <c r="V109" s="125">
        <v>0</v>
      </c>
      <c r="W109" s="125">
        <v>0</v>
      </c>
      <c r="X109" s="125">
        <v>1161</v>
      </c>
      <c r="Y109" s="125">
        <v>1267</v>
      </c>
      <c r="Z109" s="125">
        <v>1307</v>
      </c>
      <c r="AB109" s="122" t="str">
        <f>TEXT(Z109,"###,###")</f>
        <v>1,307</v>
      </c>
      <c r="AD109" s="143">
        <f>Z109/($Z$4)*100</f>
        <v>15.472948975967798</v>
      </c>
      <c r="AF109" s="122"/>
    </row>
    <row r="110" spans="1:32" x14ac:dyDescent="0.25">
      <c r="S110" s="127" t="s">
        <v>22</v>
      </c>
      <c r="T110" s="127"/>
      <c r="U110" s="125">
        <v>0</v>
      </c>
      <c r="V110" s="125">
        <v>0</v>
      </c>
      <c r="W110" s="125">
        <v>0</v>
      </c>
      <c r="X110" s="125">
        <v>1754</v>
      </c>
      <c r="Y110" s="125">
        <v>1696</v>
      </c>
      <c r="Z110" s="125">
        <v>1994</v>
      </c>
      <c r="AB110" s="122" t="str">
        <f>TEXT(Z110,"###,###")</f>
        <v>1,994</v>
      </c>
      <c r="AD110" s="143">
        <f>Z110/($Z$4)*100</f>
        <v>23.606013969456612</v>
      </c>
      <c r="AF110" s="122"/>
    </row>
    <row r="111" spans="1:32" x14ac:dyDescent="0.25">
      <c r="S111" s="127" t="s">
        <v>23</v>
      </c>
      <c r="T111" s="127"/>
      <c r="U111" s="125">
        <v>0</v>
      </c>
      <c r="V111" s="125">
        <v>0</v>
      </c>
      <c r="W111" s="125">
        <v>0</v>
      </c>
      <c r="X111" s="125">
        <v>2493</v>
      </c>
      <c r="Y111" s="125">
        <v>2522</v>
      </c>
      <c r="Z111" s="125">
        <v>2656</v>
      </c>
      <c r="AB111" s="122" t="str">
        <f>TEXT(Z111,"###,###")</f>
        <v>2,656</v>
      </c>
      <c r="AD111" s="143">
        <f>Z111/($Z$4)*100</f>
        <v>31.443115899135787</v>
      </c>
      <c r="AF111" s="122"/>
    </row>
    <row r="112" spans="1:32" x14ac:dyDescent="0.25">
      <c r="S112" s="130" t="s">
        <v>54</v>
      </c>
      <c r="T112" s="130"/>
      <c r="U112" s="125">
        <v>0</v>
      </c>
      <c r="V112" s="125">
        <v>0</v>
      </c>
      <c r="W112" s="125">
        <v>0</v>
      </c>
      <c r="X112" s="125">
        <v>7342</v>
      </c>
      <c r="Y112" s="125">
        <v>7529</v>
      </c>
      <c r="Z112" s="125">
        <v>8449</v>
      </c>
    </row>
    <row r="113" spans="19:32" x14ac:dyDescent="0.25">
      <c r="AB113" s="137" t="s">
        <v>25</v>
      </c>
      <c r="AC113" s="119"/>
      <c r="AD113" s="119" t="s">
        <v>193</v>
      </c>
      <c r="AF113" s="119" t="s">
        <v>194</v>
      </c>
    </row>
    <row r="114" spans="19:32" x14ac:dyDescent="0.25">
      <c r="S114" s="127" t="s">
        <v>93</v>
      </c>
      <c r="T114" s="125"/>
      <c r="U114" s="125"/>
      <c r="V114" s="125"/>
      <c r="W114" s="125"/>
      <c r="X114" s="125"/>
      <c r="Y114" s="125"/>
      <c r="Z114" s="125"/>
      <c r="AB114" s="122" t="str">
        <f>TEXT(Z114,"###,###")</f>
        <v/>
      </c>
      <c r="AD114" s="123" t="e">
        <f>Z114/Y114-1</f>
        <v>#DIV/0!</v>
      </c>
      <c r="AF114" s="123" t="e">
        <f>Z114/T114-1</f>
        <v>#DIV/0!</v>
      </c>
    </row>
    <row r="115" spans="19:32" x14ac:dyDescent="0.25">
      <c r="S115" s="127" t="s">
        <v>94</v>
      </c>
      <c r="T115" s="125"/>
      <c r="U115" s="125"/>
      <c r="V115" s="125"/>
      <c r="W115" s="125"/>
      <c r="X115" s="125"/>
      <c r="Y115" s="125"/>
      <c r="Z115" s="125"/>
      <c r="AB115" s="122" t="str">
        <f>TEXT(Z115,"###,###")</f>
        <v/>
      </c>
      <c r="AD115" s="123" t="e">
        <f>Z115/Y115-1</f>
        <v>#DIV/0!</v>
      </c>
      <c r="AF115" s="123" t="e">
        <f>Z115/T115-1</f>
        <v>#DIV/0!</v>
      </c>
    </row>
    <row r="116" spans="19:32" x14ac:dyDescent="0.25">
      <c r="S116" s="130" t="s">
        <v>54</v>
      </c>
      <c r="T116" s="132"/>
      <c r="U116" s="132"/>
      <c r="V116" s="132"/>
      <c r="W116" s="132"/>
      <c r="X116" s="132"/>
      <c r="Y116" s="132"/>
      <c r="Z116" s="132"/>
    </row>
    <row r="118" spans="19:32" x14ac:dyDescent="0.25">
      <c r="S118" s="115" t="s">
        <v>105</v>
      </c>
      <c r="T118" s="144">
        <v>41.72</v>
      </c>
      <c r="U118" s="144">
        <v>42.49</v>
      </c>
      <c r="V118" s="144">
        <v>41.62</v>
      </c>
      <c r="W118" s="144">
        <v>43.06</v>
      </c>
      <c r="X118" s="144">
        <v>41.33</v>
      </c>
      <c r="Y118" s="144">
        <v>43.17</v>
      </c>
      <c r="Z118" s="144">
        <v>43.43</v>
      </c>
      <c r="AB118" s="122" t="str">
        <f>TEXT(Z118,"##.0")</f>
        <v>43.4</v>
      </c>
    </row>
    <row r="120" spans="19:32" x14ac:dyDescent="0.25">
      <c r="S120" s="115" t="s">
        <v>106</v>
      </c>
      <c r="T120" s="125">
        <v>3317</v>
      </c>
      <c r="U120" s="125">
        <v>3496</v>
      </c>
      <c r="V120" s="125">
        <v>3554</v>
      </c>
      <c r="W120" s="125">
        <v>3636</v>
      </c>
      <c r="X120" s="125">
        <v>3957</v>
      </c>
      <c r="Y120" s="125">
        <v>4073</v>
      </c>
      <c r="Z120" s="125">
        <v>4506</v>
      </c>
      <c r="AB120" s="122" t="str">
        <f>TEXT(Z120,"###,###")</f>
        <v>4,506</v>
      </c>
    </row>
    <row r="121" spans="19:32" x14ac:dyDescent="0.25">
      <c r="S121" s="115" t="s">
        <v>107</v>
      </c>
      <c r="T121" s="125">
        <v>398</v>
      </c>
      <c r="U121" s="125">
        <v>413</v>
      </c>
      <c r="V121" s="125">
        <v>410</v>
      </c>
      <c r="W121" s="125">
        <v>430</v>
      </c>
      <c r="X121" s="125">
        <v>604</v>
      </c>
      <c r="Y121" s="125">
        <v>633</v>
      </c>
      <c r="Z121" s="125">
        <v>725</v>
      </c>
      <c r="AB121" s="122" t="str">
        <f>TEXT(Z121,"###,###")</f>
        <v>725</v>
      </c>
    </row>
    <row r="122" spans="19:32" x14ac:dyDescent="0.25">
      <c r="S122" s="115" t="s">
        <v>108</v>
      </c>
      <c r="T122" s="125">
        <v>317</v>
      </c>
      <c r="U122" s="125">
        <v>342</v>
      </c>
      <c r="V122" s="125">
        <v>322</v>
      </c>
      <c r="W122" s="125">
        <v>351</v>
      </c>
      <c r="X122" s="125">
        <v>490</v>
      </c>
      <c r="Y122" s="125">
        <v>515</v>
      </c>
      <c r="Z122" s="125">
        <v>575</v>
      </c>
      <c r="AB122" s="122" t="str">
        <f>TEXT(Z122,"###,###")</f>
        <v>575</v>
      </c>
    </row>
    <row r="123" spans="19:32" x14ac:dyDescent="0.25">
      <c r="AB123" s="137" t="s">
        <v>25</v>
      </c>
      <c r="AC123" s="119"/>
      <c r="AD123" s="119" t="s">
        <v>33</v>
      </c>
      <c r="AE123" s="119"/>
      <c r="AF123" s="119"/>
    </row>
    <row r="124" spans="19:32" x14ac:dyDescent="0.25">
      <c r="S124" s="115" t="s">
        <v>109</v>
      </c>
      <c r="T124" s="125">
        <v>3634</v>
      </c>
      <c r="U124" s="125">
        <v>3838</v>
      </c>
      <c r="V124" s="125">
        <v>3876</v>
      </c>
      <c r="W124" s="125">
        <v>3987</v>
      </c>
      <c r="X124" s="125">
        <v>4447</v>
      </c>
      <c r="Y124" s="125">
        <v>4588</v>
      </c>
      <c r="Z124" s="125">
        <v>5081</v>
      </c>
      <c r="AB124" s="122" t="str">
        <f>TEXT(Z124,"###,###")</f>
        <v>5,081</v>
      </c>
      <c r="AD124" s="139">
        <f>Z124/$Z$7*100</f>
        <v>87.603448275862078</v>
      </c>
    </row>
    <row r="125" spans="19:32" x14ac:dyDescent="0.25">
      <c r="S125" s="115" t="s">
        <v>110</v>
      </c>
      <c r="T125" s="125">
        <v>715</v>
      </c>
      <c r="U125" s="125">
        <v>755</v>
      </c>
      <c r="V125" s="125">
        <v>732</v>
      </c>
      <c r="W125" s="125">
        <v>781</v>
      </c>
      <c r="X125" s="125">
        <v>1094</v>
      </c>
      <c r="Y125" s="125">
        <v>1148</v>
      </c>
      <c r="Z125" s="125">
        <v>1300</v>
      </c>
      <c r="AB125" s="122" t="str">
        <f>TEXT(Z125,"###,###")</f>
        <v>1,300</v>
      </c>
      <c r="AD125" s="139">
        <f>Z125/$Z$7*100</f>
        <v>22.413793103448278</v>
      </c>
    </row>
    <row r="127" spans="19:32" x14ac:dyDescent="0.25">
      <c r="S127" s="115" t="s">
        <v>111</v>
      </c>
      <c r="T127" s="125">
        <v>2133</v>
      </c>
      <c r="U127" s="125">
        <v>2242</v>
      </c>
      <c r="V127" s="125">
        <v>2262</v>
      </c>
      <c r="W127" s="125">
        <v>2318</v>
      </c>
      <c r="X127" s="125">
        <v>2664</v>
      </c>
      <c r="Y127" s="125">
        <v>2759</v>
      </c>
      <c r="Z127" s="125">
        <v>3082</v>
      </c>
      <c r="AB127" s="122" t="str">
        <f>TEXT(Z127,"###,###")</f>
        <v>3,082</v>
      </c>
      <c r="AD127" s="139">
        <f>Z127/$Z$7*100</f>
        <v>53.137931034482754</v>
      </c>
    </row>
    <row r="128" spans="19:32" x14ac:dyDescent="0.25">
      <c r="S128" s="115" t="s">
        <v>112</v>
      </c>
      <c r="T128" s="125">
        <v>1894</v>
      </c>
      <c r="U128" s="125">
        <v>2003</v>
      </c>
      <c r="V128" s="125">
        <v>2027</v>
      </c>
      <c r="W128" s="125">
        <v>2097</v>
      </c>
      <c r="X128" s="125">
        <v>2387</v>
      </c>
      <c r="Y128" s="125">
        <v>2462</v>
      </c>
      <c r="Z128" s="125">
        <v>2722</v>
      </c>
      <c r="AB128" s="122" t="str">
        <f>TEXT(Z128,"###,###")</f>
        <v>2,722</v>
      </c>
      <c r="AD128" s="139">
        <f>Z128/$Z$7*100</f>
        <v>46.931034482758619</v>
      </c>
    </row>
  </sheetData>
  <sheetProtection selectLockedCells="1"/>
  <mergeCells count="16">
    <mergeCell ref="J86:K86"/>
    <mergeCell ref="J87:K87"/>
    <mergeCell ref="J88:K88"/>
    <mergeCell ref="AB2:AF2"/>
    <mergeCell ref="G12:L12"/>
    <mergeCell ref="C82:G82"/>
    <mergeCell ref="J82:O82"/>
    <mergeCell ref="D83:E83"/>
    <mergeCell ref="F83:G83"/>
    <mergeCell ref="L83:M83"/>
    <mergeCell ref="N83:O83"/>
    <mergeCell ref="D84:E84"/>
    <mergeCell ref="F84:G84"/>
    <mergeCell ref="L84:M84"/>
    <mergeCell ref="N84:O84"/>
    <mergeCell ref="J85:K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35" id="{7CFD2CD0-A213-4500-AC28-11CD93C9E2D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638" id="{D1A69218-1C66-432F-8D8E-C3A2C1CB838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641" id="{3CEB1936-4E79-421E-B88F-B490115E833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644" id="{9E78D811-1B8F-48EF-9CB1-7FC53344539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72</vt:i4>
      </vt:variant>
      <vt:variant>
        <vt:lpstr>Named Ranges</vt:lpstr>
      </vt:variant>
      <vt:variant>
        <vt:i4>70</vt:i4>
      </vt:variant>
    </vt:vector>
  </HeadingPairs>
  <TitlesOfParts>
    <vt:vector size="142" baseType="lpstr">
      <vt:lpstr>Contents</vt:lpstr>
      <vt:lpstr>Table 10.1</vt:lpstr>
      <vt:lpstr>Table 10.2</vt:lpstr>
      <vt:lpstr>Table 10.3</vt:lpstr>
      <vt:lpstr>Table 10.4</vt:lpstr>
      <vt:lpstr>Table 10.5</vt:lpstr>
      <vt:lpstr>Table 10.6</vt:lpstr>
      <vt:lpstr>Table 10.7</vt:lpstr>
      <vt:lpstr>Table 10.8</vt:lpstr>
      <vt:lpstr>Table 10.9</vt:lpstr>
      <vt:lpstr>Table 10.10</vt:lpstr>
      <vt:lpstr>Table 10.11</vt:lpstr>
      <vt:lpstr>Table 10.12</vt:lpstr>
      <vt:lpstr>Table 10.13</vt:lpstr>
      <vt:lpstr>Table 10.14</vt:lpstr>
      <vt:lpstr>Table 10.15</vt:lpstr>
      <vt:lpstr>Table 10.16</vt:lpstr>
      <vt:lpstr>Table 10.17</vt:lpstr>
      <vt:lpstr>Table 10.18</vt:lpstr>
      <vt:lpstr>Table 10.19</vt:lpstr>
      <vt:lpstr>Table 10.20</vt:lpstr>
      <vt:lpstr>Table 10.21</vt:lpstr>
      <vt:lpstr>Table 10.22</vt:lpstr>
      <vt:lpstr>Table 10.23</vt:lpstr>
      <vt:lpstr>Table 10.24</vt:lpstr>
      <vt:lpstr>Table 10.25</vt:lpstr>
      <vt:lpstr>Table 10.26</vt:lpstr>
      <vt:lpstr>Table 10.27</vt:lpstr>
      <vt:lpstr>Table 10.28</vt:lpstr>
      <vt:lpstr>Table 10.29</vt:lpstr>
      <vt:lpstr>Table 10.30</vt:lpstr>
      <vt:lpstr>Table 10.31</vt:lpstr>
      <vt:lpstr>Table 10.32</vt:lpstr>
      <vt:lpstr>Table 10.33</vt:lpstr>
      <vt:lpstr>Table 10.34</vt:lpstr>
      <vt:lpstr>Table 10.35</vt:lpstr>
      <vt:lpstr>Table 10.36</vt:lpstr>
      <vt:lpstr>Table 10.37</vt:lpstr>
      <vt:lpstr>Table 10.38</vt:lpstr>
      <vt:lpstr>Table 10.39</vt:lpstr>
      <vt:lpstr>Table 10.40</vt:lpstr>
      <vt:lpstr>Table 10.41</vt:lpstr>
      <vt:lpstr>Table 10.42</vt:lpstr>
      <vt:lpstr>Table 10.43</vt:lpstr>
      <vt:lpstr>Table 10.44</vt:lpstr>
      <vt:lpstr>Table 10.45</vt:lpstr>
      <vt:lpstr>Table 10.46</vt:lpstr>
      <vt:lpstr>Table 10.47</vt:lpstr>
      <vt:lpstr>Table 10.48</vt:lpstr>
      <vt:lpstr>Table 10.49</vt:lpstr>
      <vt:lpstr>Table 10.50</vt:lpstr>
      <vt:lpstr>Table 10.51</vt:lpstr>
      <vt:lpstr>Table 10.52</vt:lpstr>
      <vt:lpstr>Table 10.53</vt:lpstr>
      <vt:lpstr>Table 10.54</vt:lpstr>
      <vt:lpstr>Table 10.55</vt:lpstr>
      <vt:lpstr>Table 10.56</vt:lpstr>
      <vt:lpstr>Table 10.57</vt:lpstr>
      <vt:lpstr>Table 10.58</vt:lpstr>
      <vt:lpstr>Table 10.59</vt:lpstr>
      <vt:lpstr>Table 10.60</vt:lpstr>
      <vt:lpstr>Table 10.61</vt:lpstr>
      <vt:lpstr>Table 10.62</vt:lpstr>
      <vt:lpstr>Table 10.63</vt:lpstr>
      <vt:lpstr>Table 10.64</vt:lpstr>
      <vt:lpstr>Table 10.65</vt:lpstr>
      <vt:lpstr>Table 10.66</vt:lpstr>
      <vt:lpstr>Table 10.67</vt:lpstr>
      <vt:lpstr>Table 10.68</vt:lpstr>
      <vt:lpstr>Table 10.69</vt:lpstr>
      <vt:lpstr>Table 10.70</vt:lpstr>
      <vt:lpstr>State data for spotlight</vt:lpstr>
      <vt:lpstr>'Table 10.1'!Print_Area</vt:lpstr>
      <vt:lpstr>'Table 10.10'!Print_Area</vt:lpstr>
      <vt:lpstr>'Table 10.11'!Print_Area</vt:lpstr>
      <vt:lpstr>'Table 10.12'!Print_Area</vt:lpstr>
      <vt:lpstr>'Table 10.13'!Print_Area</vt:lpstr>
      <vt:lpstr>'Table 10.14'!Print_Area</vt:lpstr>
      <vt:lpstr>'Table 10.15'!Print_Area</vt:lpstr>
      <vt:lpstr>'Table 10.16'!Print_Area</vt:lpstr>
      <vt:lpstr>'Table 10.17'!Print_Area</vt:lpstr>
      <vt:lpstr>'Table 10.18'!Print_Area</vt:lpstr>
      <vt:lpstr>'Table 10.19'!Print_Area</vt:lpstr>
      <vt:lpstr>'Table 10.2'!Print_Area</vt:lpstr>
      <vt:lpstr>'Table 10.20'!Print_Area</vt:lpstr>
      <vt:lpstr>'Table 10.21'!Print_Area</vt:lpstr>
      <vt:lpstr>'Table 10.22'!Print_Area</vt:lpstr>
      <vt:lpstr>'Table 10.23'!Print_Area</vt:lpstr>
      <vt:lpstr>'Table 10.24'!Print_Area</vt:lpstr>
      <vt:lpstr>'Table 10.25'!Print_Area</vt:lpstr>
      <vt:lpstr>'Table 10.26'!Print_Area</vt:lpstr>
      <vt:lpstr>'Table 10.27'!Print_Area</vt:lpstr>
      <vt:lpstr>'Table 10.28'!Print_Area</vt:lpstr>
      <vt:lpstr>'Table 10.29'!Print_Area</vt:lpstr>
      <vt:lpstr>'Table 10.3'!Print_Area</vt:lpstr>
      <vt:lpstr>'Table 10.30'!Print_Area</vt:lpstr>
      <vt:lpstr>'Table 10.31'!Print_Area</vt:lpstr>
      <vt:lpstr>'Table 10.32'!Print_Area</vt:lpstr>
      <vt:lpstr>'Table 10.33'!Print_Area</vt:lpstr>
      <vt:lpstr>'Table 10.34'!Print_Area</vt:lpstr>
      <vt:lpstr>'Table 10.35'!Print_Area</vt:lpstr>
      <vt:lpstr>'Table 10.36'!Print_Area</vt:lpstr>
      <vt:lpstr>'Table 10.37'!Print_Area</vt:lpstr>
      <vt:lpstr>'Table 10.38'!Print_Area</vt:lpstr>
      <vt:lpstr>'Table 10.39'!Print_Area</vt:lpstr>
      <vt:lpstr>'Table 10.4'!Print_Area</vt:lpstr>
      <vt:lpstr>'Table 10.40'!Print_Area</vt:lpstr>
      <vt:lpstr>'Table 10.41'!Print_Area</vt:lpstr>
      <vt:lpstr>'Table 10.42'!Print_Area</vt:lpstr>
      <vt:lpstr>'Table 10.43'!Print_Area</vt:lpstr>
      <vt:lpstr>'Table 10.44'!Print_Area</vt:lpstr>
      <vt:lpstr>'Table 10.45'!Print_Area</vt:lpstr>
      <vt:lpstr>'Table 10.46'!Print_Area</vt:lpstr>
      <vt:lpstr>'Table 10.47'!Print_Area</vt:lpstr>
      <vt:lpstr>'Table 10.48'!Print_Area</vt:lpstr>
      <vt:lpstr>'Table 10.49'!Print_Area</vt:lpstr>
      <vt:lpstr>'Table 10.5'!Print_Area</vt:lpstr>
      <vt:lpstr>'Table 10.50'!Print_Area</vt:lpstr>
      <vt:lpstr>'Table 10.51'!Print_Area</vt:lpstr>
      <vt:lpstr>'Table 10.52'!Print_Area</vt:lpstr>
      <vt:lpstr>'Table 10.53'!Print_Area</vt:lpstr>
      <vt:lpstr>'Table 10.54'!Print_Area</vt:lpstr>
      <vt:lpstr>'Table 10.55'!Print_Area</vt:lpstr>
      <vt:lpstr>'Table 10.56'!Print_Area</vt:lpstr>
      <vt:lpstr>'Table 10.57'!Print_Area</vt:lpstr>
      <vt:lpstr>'Table 10.58'!Print_Area</vt:lpstr>
      <vt:lpstr>'Table 10.59'!Print_Area</vt:lpstr>
      <vt:lpstr>'Table 10.6'!Print_Area</vt:lpstr>
      <vt:lpstr>'Table 10.60'!Print_Area</vt:lpstr>
      <vt:lpstr>'Table 10.61'!Print_Area</vt:lpstr>
      <vt:lpstr>'Table 10.62'!Print_Area</vt:lpstr>
      <vt:lpstr>'Table 10.63'!Print_Area</vt:lpstr>
      <vt:lpstr>'Table 10.64'!Print_Area</vt:lpstr>
      <vt:lpstr>'Table 10.65'!Print_Area</vt:lpstr>
      <vt:lpstr>'Table 10.66'!Print_Area</vt:lpstr>
      <vt:lpstr>'Table 10.67'!Print_Area</vt:lpstr>
      <vt:lpstr>'Table 10.68'!Print_Area</vt:lpstr>
      <vt:lpstr>'Table 10.69'!Print_Area</vt:lpstr>
      <vt:lpstr>'Table 10.7'!Print_Area</vt:lpstr>
      <vt:lpstr>'Table 10.70'!Print_Area</vt:lpstr>
      <vt:lpstr>'Table 10.8'!Print_Area</vt:lpstr>
      <vt:lpstr>'Table 10.9'!Print_Area</vt:lpstr>
    </vt:vector>
  </TitlesOfParts>
  <Company>Australian Bureau of Statistics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 Wade1</dc:creator>
  <cp:lastModifiedBy>Mark Murray</cp:lastModifiedBy>
  <cp:lastPrinted>2021-02-18T06:24:34Z</cp:lastPrinted>
  <dcterms:created xsi:type="dcterms:W3CDTF">2019-07-02T01:38:47Z</dcterms:created>
  <dcterms:modified xsi:type="dcterms:W3CDTF">2021-02-19T00:15:28Z</dcterms:modified>
</cp:coreProperties>
</file>